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comments1.xml" ContentType="application/vnd.openxmlformats-officedocument.spreadsheetml.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0. ONSemiconductor\0. Weekly Work\From Marc\20210419_PD Calcualtor\Final Pd calculator\"/>
    </mc:Choice>
  </mc:AlternateContent>
  <bookViews>
    <workbookView xWindow="0" yWindow="0" windowWidth="28800" windowHeight="12270" tabRatio="820"/>
  </bookViews>
  <sheets>
    <sheet name="Important Note" sheetId="14" r:id="rId1"/>
    <sheet name="NCV51511" sheetId="1" r:id="rId2"/>
  </sheets>
  <definedNames>
    <definedName name="Cbo" localSheetId="0">#REF!</definedName>
    <definedName name="Cbo">#REF!</definedName>
    <definedName name="Cbo_calc" localSheetId="0">#REF!</definedName>
    <definedName name="Cbo_calc">#REF!</definedName>
    <definedName name="Cbulk" localSheetId="0">#REF!</definedName>
    <definedName name="Cbulk">#REF!</definedName>
    <definedName name="EFF" localSheetId="0">#REF!</definedName>
    <definedName name="EFF">#REF!</definedName>
    <definedName name="Fac" localSheetId="0">#REF!</definedName>
    <definedName name="Fac">#REF!</definedName>
    <definedName name="Fbo" localSheetId="0">#REF!</definedName>
    <definedName name="Fbo">#REF!</definedName>
    <definedName name="Fc" localSheetId="0">#REF!</definedName>
    <definedName name="Fc">#REF!</definedName>
    <definedName name="fp" localSheetId="0">#REF!</definedName>
    <definedName name="fp">#REF!</definedName>
    <definedName name="fp0" localSheetId="0">#REF!</definedName>
    <definedName name="fp0">#REF!</definedName>
    <definedName name="fz" localSheetId="0">#REF!</definedName>
    <definedName name="fz">#REF!</definedName>
    <definedName name="G0" localSheetId="0">#REF!</definedName>
    <definedName name="G0">#REF!</definedName>
    <definedName name="IBO" localSheetId="0">#REF!</definedName>
    <definedName name="IBO">#REF!</definedName>
    <definedName name="ILmax" localSheetId="0">#REF!</definedName>
    <definedName name="ILmax">#REF!</definedName>
    <definedName name="Kbo" localSheetId="0">#REF!</definedName>
    <definedName name="Kbo">#REF!</definedName>
    <definedName name="L" localSheetId="0">#REF!</definedName>
    <definedName name="L">#REF!</definedName>
    <definedName name="N" localSheetId="0">#REF!</definedName>
    <definedName name="N">#REF!</definedName>
    <definedName name="Pout" localSheetId="0">#REF!</definedName>
    <definedName name="Pout">#REF!</definedName>
    <definedName name="RdsON" localSheetId="0">#REF!</definedName>
    <definedName name="RdsON">#REF!</definedName>
    <definedName name="rrr" localSheetId="0">#REF!</definedName>
    <definedName name="rrr">#REF!</definedName>
    <definedName name="Rt" localSheetId="0">#REF!</definedName>
    <definedName name="Rt">#REF!</definedName>
    <definedName name="VacBO" localSheetId="0">#REF!</definedName>
    <definedName name="VacBO">#REF!</definedName>
    <definedName name="VacBOH" localSheetId="0">#REF!</definedName>
    <definedName name="VacBOH">#REF!</definedName>
    <definedName name="VacBOL" localSheetId="0">#REF!</definedName>
    <definedName name="VacBOL">#REF!</definedName>
    <definedName name="VacHL" localSheetId="0">#REF!</definedName>
    <definedName name="VacHL">#REF!</definedName>
    <definedName name="VacLL" localSheetId="0">#REF!</definedName>
    <definedName name="VacLL">#REF!</definedName>
    <definedName name="VoutNOM" localSheetId="0">#REF!</definedName>
    <definedName name="VoutNOM">#REF!</definedName>
  </definedNames>
  <calcPr calcId="162913"/>
</workbook>
</file>

<file path=xl/calcChain.xml><?xml version="1.0" encoding="utf-8"?>
<calcChain xmlns="http://schemas.openxmlformats.org/spreadsheetml/2006/main">
  <c r="G18" i="1" l="1"/>
  <c r="F18" i="1"/>
  <c r="F23" i="1" l="1"/>
  <c r="F25" i="1" l="1"/>
  <c r="F26" i="1" l="1"/>
  <c r="F24" i="1" l="1"/>
  <c r="F31" i="1" l="1"/>
  <c r="I25" i="1" l="1"/>
  <c r="F38" i="1"/>
  <c r="F41" i="1" s="1"/>
  <c r="I24" i="1"/>
  <c r="F34" i="1"/>
  <c r="I23" i="1"/>
  <c r="I26" i="1"/>
</calcChain>
</file>

<file path=xl/comments1.xml><?xml version="1.0" encoding="utf-8"?>
<comments xmlns="http://schemas.openxmlformats.org/spreadsheetml/2006/main">
  <authors>
    <author>Steve Yoo</author>
  </authors>
  <commentList>
    <comment ref="F13" authorId="0" shapeId="0">
      <text>
        <r>
          <rPr>
            <b/>
            <sz val="9"/>
            <color indexed="81"/>
            <rFont val="Tahoma"/>
            <family val="2"/>
          </rPr>
          <t>typical value</t>
        </r>
      </text>
    </comment>
    <comment ref="G13" authorId="0" shapeId="0">
      <text>
        <r>
          <rPr>
            <b/>
            <sz val="9"/>
            <color indexed="81"/>
            <rFont val="Tahoma"/>
            <family val="2"/>
          </rPr>
          <t>typical value</t>
        </r>
      </text>
    </comment>
    <comment ref="F14" authorId="0" shapeId="0">
      <text>
        <r>
          <rPr>
            <b/>
            <sz val="9"/>
            <color indexed="81"/>
            <rFont val="Tahoma"/>
            <family val="2"/>
          </rPr>
          <t>max value</t>
        </r>
        <r>
          <rPr>
            <sz val="9"/>
            <color indexed="81"/>
            <rFont val="Tahoma"/>
            <family val="2"/>
          </rPr>
          <t xml:space="preserve">
</t>
        </r>
      </text>
    </comment>
    <comment ref="F15" authorId="0" shapeId="0">
      <text>
        <r>
          <rPr>
            <b/>
            <sz val="9"/>
            <color indexed="81"/>
            <rFont val="Tahoma"/>
            <family val="2"/>
          </rPr>
          <t>max value</t>
        </r>
        <r>
          <rPr>
            <sz val="9"/>
            <color indexed="81"/>
            <rFont val="Tahoma"/>
            <family val="2"/>
          </rPr>
          <t xml:space="preserve">
</t>
        </r>
      </text>
    </comment>
  </commentList>
</comments>
</file>

<file path=xl/sharedStrings.xml><?xml version="1.0" encoding="utf-8"?>
<sst xmlns="http://schemas.openxmlformats.org/spreadsheetml/2006/main" count="117" uniqueCount="91">
  <si>
    <t>V</t>
    <phoneticPr fontId="1" type="noConversion"/>
  </si>
  <si>
    <t>uA</t>
    <phoneticPr fontId="1" type="noConversion"/>
  </si>
  <si>
    <t>Qp</t>
    <phoneticPr fontId="1" type="noConversion"/>
  </si>
  <si>
    <t>nC</t>
    <phoneticPr fontId="1" type="noConversion"/>
  </si>
  <si>
    <t>mA</t>
    <phoneticPr fontId="1" type="noConversion"/>
  </si>
  <si>
    <t>Pg</t>
    <phoneticPr fontId="1" type="noConversion"/>
  </si>
  <si>
    <t>Ptotal</t>
    <phoneticPr fontId="1" type="noConversion"/>
  </si>
  <si>
    <t>Rthja</t>
    <phoneticPr fontId="1" type="noConversion"/>
  </si>
  <si>
    <t>℃/W</t>
    <phoneticPr fontId="1" type="noConversion"/>
  </si>
  <si>
    <t>Ta</t>
    <phoneticPr fontId="1" type="noConversion"/>
  </si>
  <si>
    <t>℃</t>
    <phoneticPr fontId="1" type="noConversion"/>
  </si>
  <si>
    <t>`</t>
    <phoneticPr fontId="1" type="noConversion"/>
  </si>
  <si>
    <t>Power dissipation</t>
    <phoneticPr fontId="1" type="noConversion"/>
  </si>
  <si>
    <t>Fsw</t>
  </si>
  <si>
    <t>Leakage current HV pin</t>
  </si>
  <si>
    <t>Symbol</t>
  </si>
  <si>
    <t>Supply voltage</t>
  </si>
  <si>
    <t xml:space="preserve">Forward voltage drop of Boostrap diode </t>
  </si>
  <si>
    <t>Switching frequency</t>
  </si>
  <si>
    <t>Internal charge of level shift switch</t>
  </si>
  <si>
    <t>Description</t>
  </si>
  <si>
    <t>Value</t>
  </si>
  <si>
    <t>Unit</t>
  </si>
  <si>
    <t>Comment</t>
  </si>
  <si>
    <t>PLK</t>
  </si>
  <si>
    <t>PLS</t>
  </si>
  <si>
    <t>Level shift loss</t>
  </si>
  <si>
    <t>Leakage loss</t>
  </si>
  <si>
    <t>Pd</t>
  </si>
  <si>
    <t>Operating current loss</t>
  </si>
  <si>
    <t>Total power loss</t>
  </si>
  <si>
    <t>Ambient temperature</t>
  </si>
  <si>
    <t>Estimated junction temperature</t>
  </si>
  <si>
    <t>VDD</t>
  </si>
  <si>
    <t>% of total power loss</t>
  </si>
  <si>
    <t>Top case temperature</t>
  </si>
  <si>
    <t>Junction to ambient thermal resistance</t>
  </si>
  <si>
    <t>Inputs</t>
  </si>
  <si>
    <t>Calculated Cells</t>
  </si>
  <si>
    <t>Driver characteristics</t>
  </si>
  <si>
    <t>kHz</t>
  </si>
  <si>
    <t>Gate driving loss</t>
  </si>
  <si>
    <t>Static</t>
  </si>
  <si>
    <t>Dynamic</t>
  </si>
  <si>
    <t>Low Side Operating current</t>
  </si>
  <si>
    <t>High Side Operating current</t>
  </si>
  <si>
    <t>High Side</t>
  </si>
  <si>
    <t>Low Side</t>
  </si>
  <si>
    <r>
      <t>ψ</t>
    </r>
    <r>
      <rPr>
        <vertAlign val="subscript"/>
        <sz val="12"/>
        <color theme="1"/>
        <rFont val="맑은 고딕"/>
        <family val="2"/>
        <scheme val="minor"/>
      </rPr>
      <t>JT</t>
    </r>
  </si>
  <si>
    <r>
      <t>T</t>
    </r>
    <r>
      <rPr>
        <vertAlign val="subscript"/>
        <sz val="12"/>
        <color theme="1"/>
        <rFont val="맑은 고딕"/>
        <family val="2"/>
        <scheme val="minor"/>
      </rPr>
      <t>J</t>
    </r>
  </si>
  <si>
    <t>NCV51511 Calculator</t>
  </si>
  <si>
    <t>Please note that this spreadsheet is a general tool being provided to assist designers in using the NCV51511. The output of this tool is to be used as a guide line and does not provide any measure of the success of a particular system design. For any question/comments regarding the use of this spreadsheet, please contact us at: www.onsemi.com</t>
  </si>
  <si>
    <t>Gate drivers used to switch MOSFETs and IGBTs at high frequencies can dissipate significant amount of power depending on the operating conditions. It is important to determine the driver power dissipation and the resulting junction temperature in the application to ensure that the part is operating within acceptable temperature limits.</t>
  </si>
  <si>
    <t>SOIC8-EP</t>
  </si>
  <si>
    <t>mW</t>
  </si>
  <si>
    <t>Ohm</t>
  </si>
  <si>
    <t>nC</t>
  </si>
  <si>
    <t>Qg of HS external FET</t>
  </si>
  <si>
    <t>Qg of LS external FET</t>
  </si>
  <si>
    <t>IO</t>
  </si>
  <si>
    <t>Peak source/sink current</t>
  </si>
  <si>
    <t>Left LS On &amp; Right LS Off</t>
  </si>
  <si>
    <t>Left HS On &amp; Right HS Off</t>
  </si>
  <si>
    <t>Rgon/Rgoff</t>
  </si>
  <si>
    <t>RON/ROFF</t>
  </si>
  <si>
    <t>Qg</t>
  </si>
  <si>
    <r>
      <t>Junction Temp based on ψ</t>
    </r>
    <r>
      <rPr>
        <b/>
        <vertAlign val="subscript"/>
        <sz val="12"/>
        <color theme="1"/>
        <rFont val="맑은 고딕"/>
        <family val="2"/>
        <scheme val="minor"/>
      </rPr>
      <t>JT</t>
    </r>
  </si>
  <si>
    <r>
      <t>Junction Temp based on R</t>
    </r>
    <r>
      <rPr>
        <b/>
        <sz val="12"/>
        <color theme="1"/>
        <rFont val="Calibri"/>
        <family val="2"/>
      </rPr>
      <t>θ</t>
    </r>
    <r>
      <rPr>
        <b/>
        <vertAlign val="subscript"/>
        <sz val="12"/>
        <color theme="1"/>
        <rFont val="맑은 고딕"/>
        <family val="2"/>
        <scheme val="minor"/>
      </rPr>
      <t>JA</t>
    </r>
  </si>
  <si>
    <t>NCV51511 - 100V H/L Side Driver</t>
  </si>
  <si>
    <t>Junction to top case thermal characteristic</t>
  </si>
  <si>
    <t>High Side Power Switch Total gate charge (QgH)</t>
  </si>
  <si>
    <t xml:space="preserve"> LS External Gate resistor (RgonL and RgoffL )</t>
  </si>
  <si>
    <t xml:space="preserve"> HS External Gate resistor (RgonH and RgoffH )</t>
  </si>
  <si>
    <t>Application</t>
  </si>
  <si>
    <t>Supply voltage (Rail Voltage)</t>
  </si>
  <si>
    <t>IDDO</t>
  </si>
  <si>
    <t>IHBO</t>
  </si>
  <si>
    <t>Refer to IDD curve @ 0pF</t>
  </si>
  <si>
    <t>Refer to IHB curve @ 0pF</t>
  </si>
  <si>
    <t>VR</t>
  </si>
  <si>
    <t>IHBS (ILK)</t>
  </si>
  <si>
    <t>Vf_DBOOT (VFL)</t>
  </si>
  <si>
    <t>A</t>
  </si>
  <si>
    <t>Low Side Power Switch Total gate charge  (QgL)</t>
  </si>
  <si>
    <t>Refer to datasheet</t>
  </si>
  <si>
    <r>
      <t>Internal pull up and down resistance (R</t>
    </r>
    <r>
      <rPr>
        <vertAlign val="subscript"/>
        <sz val="12"/>
        <color theme="1"/>
        <rFont val="맑은 고딕"/>
        <family val="2"/>
        <scheme val="minor"/>
      </rPr>
      <t>ON</t>
    </r>
    <r>
      <rPr>
        <sz val="12"/>
        <color theme="1"/>
        <rFont val="맑은 고딕"/>
        <family val="2"/>
        <scheme val="minor"/>
      </rPr>
      <t>, R</t>
    </r>
    <r>
      <rPr>
        <vertAlign val="subscript"/>
        <sz val="12"/>
        <color theme="1"/>
        <rFont val="맑은 고딕"/>
        <family val="2"/>
        <scheme val="minor"/>
      </rPr>
      <t>OFF</t>
    </r>
    <r>
      <rPr>
        <sz val="12"/>
        <color theme="1"/>
        <rFont val="맑은 고딕"/>
        <family val="2"/>
        <scheme val="minor"/>
      </rPr>
      <t>)</t>
    </r>
  </si>
  <si>
    <r>
      <t xml:space="preserve"> R</t>
    </r>
    <r>
      <rPr>
        <vertAlign val="subscript"/>
        <sz val="12"/>
        <color theme="1"/>
        <rFont val="맑은 고딕"/>
        <family val="2"/>
        <scheme val="minor"/>
      </rPr>
      <t>ON</t>
    </r>
    <r>
      <rPr>
        <sz val="12"/>
        <color theme="1"/>
        <rFont val="맑은 고딕"/>
        <family val="2"/>
        <scheme val="minor"/>
      </rPr>
      <t xml:space="preserve"> /  R</t>
    </r>
    <r>
      <rPr>
        <vertAlign val="subscript"/>
        <sz val="12"/>
        <color theme="1"/>
        <rFont val="맑은 고딕"/>
        <family val="2"/>
        <scheme val="minor"/>
      </rPr>
      <t>OFF</t>
    </r>
  </si>
  <si>
    <t>Fixed value</t>
  </si>
  <si>
    <t>Analysis of Power Dissipation &amp; Thermal Considerations in HV Gate drivers</t>
    <phoneticPr fontId="24" type="noConversion"/>
  </si>
  <si>
    <t>This Excel spreadsheet helps estimating power losses. The calculations are based on the equations and process detailed in the application note AND90004/D. For more information, please refer to:</t>
    <phoneticPr fontId="24" type="noConversion"/>
  </si>
  <si>
    <t>Version 2.0</t>
    <phoneticPr fontId="24"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</si>
</sst>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409]mmmm\-yy;@"/>
    <numFmt numFmtId="178" formatCode="0.0_ "/>
  </numFmts>
  <fonts count="25" x14ac:knownFonts="1">
    <font>
      <sz val="11"/>
      <color theme="1"/>
      <name val="맑은 고딕"/>
      <family val="3"/>
      <charset val="129"/>
      <scheme val="minor"/>
    </font>
    <font>
      <sz val="8"/>
      <name val="맑은 고딕"/>
      <family val="3"/>
      <charset val="129"/>
    </font>
    <font>
      <sz val="11"/>
      <color theme="1"/>
      <name val="맑은 고딕"/>
      <family val="3"/>
      <charset val="129"/>
      <scheme val="minor"/>
    </font>
    <font>
      <sz val="12"/>
      <color theme="1"/>
      <name val="맑은 고딕"/>
      <family val="2"/>
      <scheme val="minor"/>
    </font>
    <font>
      <b/>
      <sz val="12"/>
      <color theme="1"/>
      <name val="맑은 고딕"/>
      <family val="2"/>
      <scheme val="minor"/>
    </font>
    <font>
      <vertAlign val="subscript"/>
      <sz val="12"/>
      <color theme="1"/>
      <name val="맑은 고딕"/>
      <family val="2"/>
      <scheme val="minor"/>
    </font>
    <font>
      <b/>
      <sz val="12"/>
      <color theme="0"/>
      <name val="맑은 고딕"/>
      <family val="2"/>
      <scheme val="minor"/>
    </font>
    <font>
      <sz val="10"/>
      <name val="Arial"/>
      <family val="2"/>
    </font>
    <font>
      <b/>
      <sz val="36"/>
      <color theme="1"/>
      <name val="맑은 고딕"/>
      <family val="2"/>
      <scheme val="minor"/>
    </font>
    <font>
      <b/>
      <sz val="11"/>
      <color theme="1"/>
      <name val="맑은 고딕"/>
      <family val="2"/>
      <scheme val="minor"/>
    </font>
    <font>
      <u/>
      <sz val="11"/>
      <color theme="10"/>
      <name val="맑은 고딕"/>
      <family val="3"/>
      <charset val="129"/>
      <scheme val="minor"/>
    </font>
    <font>
      <b/>
      <sz val="18"/>
      <color rgb="FFFF0000"/>
      <name val="맑은 고딕"/>
      <family val="2"/>
      <scheme val="minor"/>
    </font>
    <font>
      <sz val="18"/>
      <color theme="1"/>
      <name val="맑은 고딕"/>
      <family val="2"/>
      <scheme val="minor"/>
    </font>
    <font>
      <sz val="18"/>
      <color theme="1"/>
      <name val="Calibri"/>
      <family val="2"/>
    </font>
    <font>
      <b/>
      <sz val="18"/>
      <color theme="1"/>
      <name val="Calibri"/>
      <family val="2"/>
    </font>
    <font>
      <b/>
      <u/>
      <sz val="14"/>
      <color theme="10"/>
      <name val="맑은 고딕"/>
      <family val="2"/>
      <scheme val="minor"/>
    </font>
    <font>
      <b/>
      <sz val="14"/>
      <color theme="1"/>
      <name val="맑은 고딕"/>
      <family val="2"/>
      <scheme val="minor"/>
    </font>
    <font>
      <b/>
      <sz val="18"/>
      <color theme="1"/>
      <name val="맑은 고딕"/>
      <family val="2"/>
      <scheme val="minor"/>
    </font>
    <font>
      <sz val="12"/>
      <name val="맑은 고딕"/>
      <family val="2"/>
      <scheme val="minor"/>
    </font>
    <font>
      <b/>
      <sz val="12"/>
      <color theme="1"/>
      <name val="Calibri"/>
      <family val="2"/>
    </font>
    <font>
      <b/>
      <vertAlign val="subscript"/>
      <sz val="12"/>
      <color theme="1"/>
      <name val="맑은 고딕"/>
      <family val="2"/>
      <scheme val="minor"/>
    </font>
    <font>
      <b/>
      <u/>
      <sz val="16"/>
      <color theme="10"/>
      <name val="맑은 고딕"/>
      <family val="2"/>
      <scheme val="minor"/>
    </font>
    <font>
      <b/>
      <sz val="9"/>
      <color indexed="81"/>
      <name val="Tahoma"/>
      <family val="2"/>
    </font>
    <font>
      <sz val="9"/>
      <color indexed="81"/>
      <name val="Tahoma"/>
      <family val="2"/>
    </font>
    <font>
      <sz val="8"/>
      <name val="맑은 고딕"/>
      <family val="3"/>
      <charset val="129"/>
      <scheme val="minor"/>
    </font>
  </fonts>
  <fills count="10">
    <fill>
      <patternFill patternType="none"/>
    </fill>
    <fill>
      <patternFill patternType="gray125"/>
    </fill>
    <fill>
      <patternFill patternType="solid">
        <fgColor theme="4" tint="0.79998168889431442"/>
        <bgColor indexed="64"/>
      </patternFill>
    </fill>
    <fill>
      <patternFill patternType="solid">
        <fgColor rgb="FFFFFF99"/>
        <bgColor indexed="64"/>
      </patternFill>
    </fill>
    <fill>
      <patternFill patternType="solid">
        <fgColor rgb="FF99FF6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59999389629810485"/>
        <bgColor indexed="64"/>
      </patternFill>
    </fill>
    <fill>
      <patternFill patternType="solid">
        <fgColor theme="2" tint="-9.9978637043366805E-2"/>
        <bgColor indexed="64"/>
      </patternFill>
    </fill>
    <fill>
      <patternFill patternType="solid">
        <fgColor theme="5" tint="0.79998168889431442"/>
        <bgColor indexed="64"/>
      </patternFill>
    </fill>
  </fills>
  <borders count="43">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medium">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indexed="64"/>
      </right>
      <top style="thin">
        <color indexed="64"/>
      </top>
      <bottom/>
      <diagonal/>
    </border>
  </borders>
  <cellStyleXfs count="4">
    <xf numFmtId="0" fontId="0" fillId="0" borderId="0">
      <alignment vertical="center"/>
    </xf>
    <xf numFmtId="9" fontId="2" fillId="0" borderId="0" applyFont="0" applyFill="0" applyBorder="0" applyAlignment="0" applyProtection="0"/>
    <xf numFmtId="0" fontId="7" fillId="0" borderId="0"/>
    <xf numFmtId="0" fontId="10" fillId="0" borderId="0" applyNumberFormat="0" applyFill="0" applyBorder="0" applyAlignment="0" applyProtection="0">
      <alignment vertical="center"/>
    </xf>
  </cellStyleXfs>
  <cellXfs count="165">
    <xf numFmtId="0" fontId="0" fillId="0" borderId="0" xfId="0">
      <alignment vertical="center"/>
    </xf>
    <xf numFmtId="0" fontId="0" fillId="5" borderId="0" xfId="0" applyFill="1">
      <alignment vertical="center"/>
    </xf>
    <xf numFmtId="0" fontId="9" fillId="5" borderId="0" xfId="0" applyFont="1" applyFill="1">
      <alignment vertical="center"/>
    </xf>
    <xf numFmtId="0" fontId="0" fillId="6" borderId="1" xfId="0" applyFill="1" applyBorder="1">
      <alignment vertical="center"/>
    </xf>
    <xf numFmtId="0" fontId="0" fillId="6" borderId="19" xfId="0" applyFill="1" applyBorder="1">
      <alignment vertical="center"/>
    </xf>
    <xf numFmtId="0" fontId="0" fillId="6" borderId="3" xfId="0" applyFill="1" applyBorder="1">
      <alignment vertical="center"/>
    </xf>
    <xf numFmtId="0" fontId="0" fillId="6" borderId="0" xfId="0" applyFill="1" applyBorder="1">
      <alignment vertical="center"/>
    </xf>
    <xf numFmtId="0" fontId="0" fillId="6" borderId="4" xfId="0" applyFill="1" applyBorder="1">
      <alignment vertical="center"/>
    </xf>
    <xf numFmtId="0" fontId="14" fillId="6" borderId="3" xfId="0" applyFont="1" applyFill="1" applyBorder="1" applyAlignment="1">
      <alignment horizontal="left" vertical="center" wrapText="1"/>
    </xf>
    <xf numFmtId="0" fontId="14" fillId="6" borderId="0" xfId="0" applyFont="1" applyFill="1" applyBorder="1" applyAlignment="1">
      <alignment horizontal="left" vertical="center" wrapText="1"/>
    </xf>
    <xf numFmtId="0" fontId="0" fillId="6" borderId="5" xfId="0" applyFill="1" applyBorder="1">
      <alignment vertical="center"/>
    </xf>
    <xf numFmtId="0" fontId="0" fillId="6" borderId="20" xfId="0" applyFill="1" applyBorder="1">
      <alignment vertical="center"/>
    </xf>
    <xf numFmtId="0" fontId="0" fillId="6" borderId="6" xfId="0" applyFill="1" applyBorder="1">
      <alignment vertical="center"/>
    </xf>
    <xf numFmtId="0" fontId="3" fillId="5" borderId="0" xfId="0" applyFont="1" applyFill="1">
      <alignment vertical="center"/>
    </xf>
    <xf numFmtId="0" fontId="18" fillId="3" borderId="35" xfId="0" applyFont="1" applyFill="1" applyBorder="1" applyAlignment="1" applyProtection="1">
      <alignment horizontal="center" vertical="center"/>
      <protection locked="0"/>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5" fillId="6" borderId="0" xfId="3" applyFont="1" applyFill="1" applyBorder="1" applyAlignment="1">
      <alignment horizontal="center" vertical="center" wrapText="1"/>
    </xf>
    <xf numFmtId="0" fontId="15" fillId="6" borderId="4" xfId="3" applyFont="1" applyFill="1" applyBorder="1" applyAlignment="1">
      <alignment horizontal="center" vertical="center" wrapText="1"/>
    </xf>
    <xf numFmtId="0" fontId="4" fillId="0" borderId="19" xfId="0" applyFont="1" applyBorder="1" applyProtection="1">
      <alignment vertical="center"/>
    </xf>
    <xf numFmtId="0" fontId="3" fillId="0" borderId="19" xfId="0" applyFont="1" applyBorder="1" applyProtection="1">
      <alignment vertical="center"/>
    </xf>
    <xf numFmtId="0" fontId="4" fillId="3" borderId="2" xfId="0" applyFont="1" applyFill="1" applyBorder="1" applyAlignment="1" applyProtection="1">
      <alignment horizontal="center" vertical="center"/>
    </xf>
    <xf numFmtId="0" fontId="3" fillId="0" borderId="0" xfId="0" applyFont="1" applyBorder="1" applyProtection="1">
      <alignment vertical="center"/>
    </xf>
    <xf numFmtId="0" fontId="4" fillId="4" borderId="4" xfId="0" applyFont="1" applyFill="1" applyBorder="1" applyAlignment="1" applyProtection="1">
      <alignment horizontal="center" vertical="center"/>
    </xf>
    <xf numFmtId="0" fontId="3" fillId="0" borderId="3" xfId="0" applyFont="1" applyFill="1" applyBorder="1" applyProtection="1">
      <alignment vertical="center"/>
    </xf>
    <xf numFmtId="0" fontId="3" fillId="0" borderId="0" xfId="0" applyFont="1" applyFill="1" applyBorder="1" applyProtection="1">
      <alignment vertical="center"/>
    </xf>
    <xf numFmtId="0" fontId="4" fillId="0" borderId="21" xfId="0" applyFont="1" applyBorder="1" applyAlignment="1" applyProtection="1">
      <alignment horizontal="center" vertical="center"/>
    </xf>
    <xf numFmtId="0" fontId="4" fillId="0" borderId="18" xfId="0" applyFont="1" applyBorder="1" applyAlignment="1" applyProtection="1">
      <alignment horizontal="center" vertical="center"/>
    </xf>
    <xf numFmtId="0" fontId="3" fillId="0" borderId="30" xfId="0" applyFont="1" applyBorder="1" applyAlignment="1" applyProtection="1">
      <alignment horizontal="center" vertical="center"/>
    </xf>
    <xf numFmtId="0" fontId="3" fillId="0" borderId="27"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28"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7" xfId="0" applyFont="1" applyBorder="1" applyAlignment="1" applyProtection="1">
      <alignment horizontal="center" vertical="center"/>
    </xf>
    <xf numFmtId="0" fontId="3" fillId="0" borderId="32" xfId="0" applyFont="1" applyBorder="1" applyAlignment="1" applyProtection="1">
      <alignment horizontal="center" vertical="center"/>
    </xf>
    <xf numFmtId="0" fontId="3" fillId="0" borderId="29"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28" xfId="0" applyFont="1" applyBorder="1" applyAlignment="1" applyProtection="1">
      <alignment horizontal="center" vertical="center" wrapText="1"/>
    </xf>
    <xf numFmtId="0" fontId="3" fillId="0" borderId="28" xfId="0" quotePrefix="1" applyFont="1" applyBorder="1" applyAlignment="1" applyProtection="1">
      <alignment horizontal="center" vertical="center"/>
    </xf>
    <xf numFmtId="0" fontId="3" fillId="0" borderId="37" xfId="0" quotePrefix="1"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4" xfId="0" applyFont="1" applyBorder="1" applyProtection="1">
      <alignment vertical="center"/>
    </xf>
    <xf numFmtId="0" fontId="3" fillId="0" borderId="3" xfId="0" applyFont="1" applyBorder="1" applyProtection="1">
      <alignment vertical="center"/>
    </xf>
    <xf numFmtId="0" fontId="4" fillId="0" borderId="4" xfId="0" applyFont="1" applyBorder="1" applyAlignment="1" applyProtection="1">
      <alignment horizontal="center" vertical="center"/>
    </xf>
    <xf numFmtId="0" fontId="4"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24" xfId="0" applyFont="1" applyBorder="1" applyAlignment="1" applyProtection="1">
      <alignment horizontal="center" vertical="center"/>
    </xf>
    <xf numFmtId="9" fontId="3" fillId="0" borderId="2" xfId="1" applyFont="1" applyBorder="1" applyAlignment="1" applyProtection="1">
      <alignment horizontal="center" vertical="center"/>
    </xf>
    <xf numFmtId="0" fontId="4" fillId="0" borderId="7"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0" borderId="25" xfId="0" applyFont="1" applyBorder="1" applyAlignment="1" applyProtection="1">
      <alignment horizontal="center" vertical="center"/>
    </xf>
    <xf numFmtId="9" fontId="3" fillId="0" borderId="4" xfId="1" applyFont="1" applyBorder="1" applyAlignment="1" applyProtection="1">
      <alignment horizontal="center" vertical="center"/>
    </xf>
    <xf numFmtId="0" fontId="4" fillId="0" borderId="16"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26" xfId="0" applyFont="1" applyBorder="1" applyAlignment="1" applyProtection="1">
      <alignment horizontal="center" vertical="center"/>
    </xf>
    <xf numFmtId="9" fontId="3" fillId="0" borderId="6" xfId="1" applyFont="1" applyBorder="1" applyAlignment="1" applyProtection="1">
      <alignment horizontal="center" vertical="center"/>
    </xf>
    <xf numFmtId="0" fontId="4" fillId="0" borderId="3" xfId="0" applyFont="1" applyFill="1" applyBorder="1" applyAlignment="1" applyProtection="1">
      <alignment vertical="center" wrapText="1"/>
    </xf>
    <xf numFmtId="0" fontId="4" fillId="0" borderId="0" xfId="0" applyFont="1" applyFill="1" applyBorder="1" applyAlignment="1" applyProtection="1">
      <alignment vertical="center" wrapText="1"/>
    </xf>
    <xf numFmtId="0" fontId="4" fillId="0" borderId="17"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5" xfId="0" applyFont="1" applyBorder="1" applyProtection="1">
      <alignment vertical="center"/>
    </xf>
    <xf numFmtId="0" fontId="3" fillId="0" borderId="20" xfId="0" applyFont="1" applyBorder="1" applyProtection="1">
      <alignment vertical="center"/>
    </xf>
    <xf numFmtId="0" fontId="3" fillId="0" borderId="6" xfId="0" applyFont="1" applyBorder="1" applyProtection="1">
      <alignment vertical="center"/>
    </xf>
    <xf numFmtId="0" fontId="18" fillId="3" borderId="10" xfId="0" applyFont="1" applyFill="1" applyBorder="1" applyAlignment="1" applyProtection="1">
      <alignment horizontal="center" vertical="center"/>
      <protection locked="0"/>
    </xf>
    <xf numFmtId="0" fontId="4" fillId="9" borderId="4" xfId="0" applyFont="1" applyFill="1" applyBorder="1" applyAlignment="1" applyProtection="1">
      <alignment horizontal="center" vertical="center"/>
    </xf>
    <xf numFmtId="0" fontId="18" fillId="3" borderId="42" xfId="0" applyFont="1" applyFill="1" applyBorder="1" applyAlignment="1" applyProtection="1">
      <alignment horizontal="center" vertical="center"/>
      <protection locked="0"/>
    </xf>
    <xf numFmtId="176" fontId="3" fillId="9" borderId="34" xfId="0" applyNumberFormat="1" applyFont="1" applyFill="1" applyBorder="1" applyAlignment="1" applyProtection="1">
      <alignment horizontal="center" vertical="center"/>
      <protection locked="0"/>
    </xf>
    <xf numFmtId="0" fontId="18" fillId="4" borderId="12" xfId="0" applyFont="1" applyFill="1" applyBorder="1" applyAlignment="1" applyProtection="1">
      <alignment horizontal="center" vertical="center"/>
    </xf>
    <xf numFmtId="176" fontId="3" fillId="9" borderId="27" xfId="0" applyNumberFormat="1" applyFont="1" applyFill="1" applyBorder="1" applyAlignment="1" applyProtection="1">
      <alignment horizontal="center" vertical="center"/>
      <protection locked="0"/>
    </xf>
    <xf numFmtId="0" fontId="18" fillId="4" borderId="29" xfId="0" applyFont="1" applyFill="1" applyBorder="1" applyAlignment="1" applyProtection="1">
      <alignment horizontal="center" vertical="center"/>
    </xf>
    <xf numFmtId="0" fontId="3" fillId="5" borderId="0" xfId="0" applyFont="1" applyFill="1" applyProtection="1">
      <alignment vertical="center"/>
    </xf>
    <xf numFmtId="176" fontId="6" fillId="0" borderId="0" xfId="0" applyNumberFormat="1" applyFont="1" applyFill="1" applyBorder="1" applyAlignment="1" applyProtection="1">
      <alignment horizontal="center" vertical="center"/>
    </xf>
    <xf numFmtId="0" fontId="11" fillId="6" borderId="3" xfId="0" applyFont="1" applyFill="1" applyBorder="1" applyAlignment="1">
      <alignment horizontal="left" vertical="center" wrapText="1"/>
    </xf>
    <xf numFmtId="0" fontId="11" fillId="6" borderId="0" xfId="0" applyFont="1" applyFill="1" applyBorder="1" applyAlignment="1">
      <alignment horizontal="left" vertical="center" wrapText="1"/>
    </xf>
    <xf numFmtId="0" fontId="11" fillId="6" borderId="4" xfId="0" applyFont="1" applyFill="1" applyBorder="1" applyAlignment="1">
      <alignment horizontal="left" vertical="center" wrapText="1"/>
    </xf>
    <xf numFmtId="0" fontId="9" fillId="6" borderId="19" xfId="0" applyFont="1" applyFill="1" applyBorder="1" applyAlignment="1">
      <alignment horizontal="center" vertical="center"/>
    </xf>
    <xf numFmtId="177" fontId="9" fillId="6" borderId="19" xfId="0" applyNumberFormat="1" applyFont="1" applyFill="1" applyBorder="1" applyAlignment="1">
      <alignment horizontal="center" vertical="center"/>
    </xf>
    <xf numFmtId="177" fontId="9" fillId="6" borderId="2" xfId="0" applyNumberFormat="1" applyFont="1" applyFill="1" applyBorder="1" applyAlignment="1">
      <alignment horizontal="center" vertical="center"/>
    </xf>
    <xf numFmtId="0" fontId="8" fillId="7" borderId="3" xfId="0" applyFont="1" applyFill="1" applyBorder="1" applyAlignment="1">
      <alignment horizontal="center" vertical="center"/>
    </xf>
    <xf numFmtId="0" fontId="8" fillId="7" borderId="0" xfId="0" applyFont="1" applyFill="1" applyBorder="1" applyAlignment="1">
      <alignment horizontal="center" vertical="center"/>
    </xf>
    <xf numFmtId="0" fontId="8" fillId="7" borderId="4" xfId="0" applyFont="1" applyFill="1" applyBorder="1" applyAlignment="1">
      <alignment horizontal="center" vertical="center"/>
    </xf>
    <xf numFmtId="0" fontId="12" fillId="6" borderId="3" xfId="0" applyFont="1" applyFill="1" applyBorder="1" applyAlignment="1">
      <alignment horizontal="left" vertical="center" wrapText="1"/>
    </xf>
    <xf numFmtId="0" fontId="12" fillId="6" borderId="0" xfId="0" applyFont="1" applyFill="1" applyBorder="1" applyAlignment="1">
      <alignment horizontal="left" vertical="center" wrapText="1"/>
    </xf>
    <xf numFmtId="0" fontId="12" fillId="6" borderId="4" xfId="0" applyFont="1" applyFill="1" applyBorder="1" applyAlignment="1">
      <alignment horizontal="left" vertical="center" wrapText="1"/>
    </xf>
    <xf numFmtId="0" fontId="13" fillId="6" borderId="3" xfId="0" applyFont="1" applyFill="1" applyBorder="1" applyAlignment="1">
      <alignment horizontal="left" vertical="center" wrapText="1"/>
    </xf>
    <xf numFmtId="0" fontId="13" fillId="6" borderId="0" xfId="0" applyFont="1" applyFill="1" applyBorder="1" applyAlignment="1">
      <alignment horizontal="left" vertical="center" wrapText="1"/>
    </xf>
    <xf numFmtId="0" fontId="13" fillId="6" borderId="4" xfId="0" applyFont="1" applyFill="1" applyBorder="1" applyAlignment="1">
      <alignment horizontal="left" vertical="center" wrapText="1"/>
    </xf>
    <xf numFmtId="0" fontId="21" fillId="6" borderId="3" xfId="3" applyFont="1" applyFill="1" applyBorder="1" applyAlignment="1" applyProtection="1">
      <alignment horizontal="center" vertical="center" wrapText="1"/>
      <protection locked="0"/>
    </xf>
    <xf numFmtId="0" fontId="21" fillId="6" borderId="0" xfId="3" applyFont="1" applyFill="1" applyBorder="1" applyAlignment="1" applyProtection="1">
      <alignment horizontal="center" vertical="center" wrapText="1"/>
      <protection locked="0"/>
    </xf>
    <xf numFmtId="0" fontId="21" fillId="6" borderId="4" xfId="3" applyFont="1" applyFill="1" applyBorder="1" applyAlignment="1" applyProtection="1">
      <alignment horizontal="center" vertical="center" wrapText="1"/>
      <protection locked="0"/>
    </xf>
    <xf numFmtId="0" fontId="3" fillId="0" borderId="1" xfId="0" applyFont="1" applyBorder="1" applyAlignment="1" applyProtection="1">
      <alignment horizontal="center" vertical="center"/>
    </xf>
    <xf numFmtId="0" fontId="3" fillId="0" borderId="19"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20"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3" borderId="24" xfId="0" applyFont="1" applyFill="1" applyBorder="1" applyAlignment="1" applyProtection="1">
      <alignment horizontal="center" vertical="center"/>
      <protection locked="0"/>
    </xf>
    <xf numFmtId="0" fontId="4" fillId="0" borderId="23" xfId="0" applyFont="1" applyBorder="1" applyAlignment="1" applyProtection="1">
      <alignment horizontal="center" vertical="center"/>
    </xf>
    <xf numFmtId="0" fontId="3" fillId="3" borderId="25" xfId="0" applyFont="1" applyFill="1" applyBorder="1" applyAlignment="1" applyProtection="1">
      <alignment horizontal="center" vertical="center"/>
      <protection locked="0"/>
    </xf>
    <xf numFmtId="0" fontId="18"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9" borderId="40" xfId="0" applyFont="1" applyFill="1" applyBorder="1" applyAlignment="1" applyProtection="1">
      <alignment horizontal="center" vertical="center"/>
      <protection locked="0"/>
    </xf>
    <xf numFmtId="0" fontId="3" fillId="9" borderId="39" xfId="0" applyFont="1" applyFill="1" applyBorder="1" applyAlignment="1" applyProtection="1">
      <alignment horizontal="center" vertical="center"/>
      <protection locked="0"/>
    </xf>
    <xf numFmtId="0" fontId="3" fillId="9" borderId="38" xfId="0" applyFont="1" applyFill="1" applyBorder="1" applyAlignment="1" applyProtection="1">
      <alignment horizontal="center" vertical="center"/>
      <protection locked="0"/>
    </xf>
    <xf numFmtId="0" fontId="3" fillId="9" borderId="28" xfId="0"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2" fontId="3" fillId="9" borderId="20" xfId="0" applyNumberFormat="1" applyFont="1" applyFill="1" applyBorder="1" applyAlignment="1" applyProtection="1">
      <alignment horizontal="center" vertical="center"/>
    </xf>
    <xf numFmtId="178" fontId="3" fillId="4" borderId="34" xfId="0" applyNumberFormat="1" applyFont="1" applyFill="1" applyBorder="1" applyAlignment="1" applyProtection="1">
      <alignment horizontal="center" vertical="center"/>
    </xf>
    <xf numFmtId="178" fontId="3" fillId="4" borderId="9" xfId="0" applyNumberFormat="1" applyFont="1" applyFill="1" applyBorder="1" applyAlignment="1" applyProtection="1">
      <alignment horizontal="center" vertical="center"/>
    </xf>
    <xf numFmtId="0" fontId="3" fillId="3" borderId="3" xfId="0" applyFont="1" applyFill="1" applyBorder="1" applyAlignment="1" applyProtection="1">
      <alignment horizontal="center" vertical="center"/>
      <protection locked="0"/>
    </xf>
    <xf numFmtId="0" fontId="3" fillId="3" borderId="4" xfId="0" applyFont="1" applyFill="1" applyBorder="1" applyAlignment="1" applyProtection="1">
      <alignment horizontal="center" vertical="center"/>
      <protection locked="0"/>
    </xf>
    <xf numFmtId="176" fontId="6" fillId="4" borderId="5" xfId="0" applyNumberFormat="1" applyFont="1" applyFill="1" applyBorder="1" applyAlignment="1" applyProtection="1">
      <alignment horizontal="center" vertical="center"/>
    </xf>
    <xf numFmtId="176" fontId="6" fillId="4" borderId="6" xfId="0" applyNumberFormat="1" applyFont="1" applyFill="1" applyBorder="1" applyAlignment="1" applyProtection="1">
      <alignment horizontal="center" vertical="center"/>
    </xf>
    <xf numFmtId="0" fontId="4" fillId="0" borderId="17" xfId="0" applyFont="1" applyBorder="1" applyAlignment="1" applyProtection="1">
      <alignment horizontal="center" vertical="center"/>
    </xf>
    <xf numFmtId="0" fontId="4" fillId="0" borderId="18" xfId="0" applyFont="1" applyBorder="1" applyAlignment="1" applyProtection="1">
      <alignment horizontal="center" vertical="center"/>
    </xf>
    <xf numFmtId="0" fontId="4" fillId="0" borderId="15" xfId="0" applyFont="1" applyBorder="1" applyAlignment="1" applyProtection="1">
      <alignment horizontal="center" vertical="center"/>
    </xf>
    <xf numFmtId="0" fontId="4" fillId="0" borderId="16" xfId="0" applyFont="1" applyBorder="1" applyAlignment="1" applyProtection="1">
      <alignment horizontal="center" vertical="center"/>
    </xf>
    <xf numFmtId="178" fontId="3" fillId="4" borderId="10" xfId="0" applyNumberFormat="1" applyFont="1" applyFill="1" applyBorder="1" applyAlignment="1" applyProtection="1">
      <alignment horizontal="center" vertical="center"/>
    </xf>
    <xf numFmtId="178" fontId="3" fillId="4" borderId="11" xfId="0" applyNumberFormat="1" applyFont="1" applyFill="1" applyBorder="1" applyAlignment="1" applyProtection="1">
      <alignment horizontal="center" vertical="center"/>
    </xf>
    <xf numFmtId="178" fontId="18" fillId="4" borderId="12" xfId="0" applyNumberFormat="1" applyFont="1" applyFill="1" applyBorder="1" applyAlignment="1" applyProtection="1">
      <alignment horizontal="center" vertical="center"/>
    </xf>
    <xf numFmtId="178" fontId="18" fillId="4" borderId="14" xfId="0" applyNumberFormat="1" applyFont="1" applyFill="1" applyBorder="1" applyAlignment="1" applyProtection="1">
      <alignment horizontal="center" vertical="center"/>
    </xf>
    <xf numFmtId="0" fontId="4" fillId="2" borderId="3" xfId="0" applyFont="1" applyFill="1" applyBorder="1" applyAlignment="1" applyProtection="1">
      <alignment horizontal="center" vertical="center" wrapText="1"/>
    </xf>
    <xf numFmtId="0" fontId="4" fillId="2" borderId="0" xfId="0" applyFont="1" applyFill="1" applyBorder="1" applyAlignment="1" applyProtection="1">
      <alignment horizontal="center" vertical="center" wrapText="1"/>
    </xf>
    <xf numFmtId="0" fontId="17" fillId="8" borderId="1" xfId="0" applyFont="1" applyFill="1" applyBorder="1" applyAlignment="1" applyProtection="1">
      <alignment horizontal="center" vertical="center"/>
    </xf>
    <xf numFmtId="0" fontId="17" fillId="8" borderId="19" xfId="0" applyFont="1" applyFill="1" applyBorder="1" applyAlignment="1" applyProtection="1">
      <alignment horizontal="center" vertical="center"/>
    </xf>
    <xf numFmtId="0" fontId="17" fillId="8" borderId="3" xfId="0" applyFont="1" applyFill="1" applyBorder="1" applyAlignment="1" applyProtection="1">
      <alignment horizontal="center" vertical="center"/>
    </xf>
    <xf numFmtId="0" fontId="17" fillId="8" borderId="0" xfId="0" applyFont="1" applyFill="1" applyBorder="1" applyAlignment="1" applyProtection="1">
      <alignment horizontal="center" vertical="center"/>
    </xf>
    <xf numFmtId="0" fontId="4" fillId="0" borderId="12" xfId="0" applyFont="1" applyBorder="1" applyAlignment="1" applyProtection="1">
      <alignment horizontal="center" vertical="center"/>
    </xf>
    <xf numFmtId="0" fontId="4" fillId="0" borderId="22" xfId="0" applyFont="1" applyBorder="1" applyAlignment="1" applyProtection="1">
      <alignment horizontal="center" vertical="center"/>
    </xf>
    <xf numFmtId="0" fontId="3" fillId="0" borderId="36" xfId="0" applyFont="1" applyBorder="1" applyAlignment="1" applyProtection="1">
      <alignment horizontal="center" vertical="center"/>
    </xf>
    <xf numFmtId="0" fontId="3" fillId="0" borderId="33" xfId="0" applyFont="1" applyBorder="1" applyAlignment="1" applyProtection="1">
      <alignment horizontal="center" vertical="center"/>
    </xf>
    <xf numFmtId="0" fontId="4" fillId="0" borderId="1" xfId="0" applyFont="1" applyBorder="1" applyAlignment="1" applyProtection="1">
      <alignment horizontal="center" vertical="center"/>
    </xf>
    <xf numFmtId="0" fontId="4" fillId="0" borderId="2"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0" borderId="4" xfId="0" applyFont="1" applyBorder="1" applyAlignment="1" applyProtection="1">
      <alignment horizontal="center" vertical="center"/>
    </xf>
    <xf numFmtId="0" fontId="4" fillId="0" borderId="5" xfId="0" applyFont="1" applyBorder="1" applyAlignment="1" applyProtection="1">
      <alignment horizontal="center" vertical="center"/>
    </xf>
    <xf numFmtId="0" fontId="4" fillId="0" borderId="6" xfId="0" applyFont="1" applyBorder="1" applyAlignment="1" applyProtection="1">
      <alignment horizontal="center" vertical="center"/>
    </xf>
    <xf numFmtId="0" fontId="4" fillId="2" borderId="17" xfId="0" applyFont="1" applyFill="1" applyBorder="1" applyAlignment="1" applyProtection="1">
      <alignment horizontal="center" vertical="center"/>
    </xf>
    <xf numFmtId="0" fontId="4" fillId="2" borderId="18" xfId="0" applyFont="1" applyFill="1" applyBorder="1" applyAlignment="1" applyProtection="1">
      <alignment horizontal="center" vertical="center"/>
    </xf>
    <xf numFmtId="0" fontId="18" fillId="3" borderId="38" xfId="0" applyFont="1" applyFill="1" applyBorder="1" applyAlignment="1" applyProtection="1">
      <alignment horizontal="center" vertical="center"/>
      <protection locked="0"/>
    </xf>
    <xf numFmtId="0" fontId="18" fillId="3" borderId="28" xfId="0" applyFont="1" applyFill="1" applyBorder="1" applyAlignment="1" applyProtection="1">
      <alignment horizontal="center" vertical="center"/>
      <protection locked="0"/>
    </xf>
    <xf numFmtId="0" fontId="3" fillId="3" borderId="41" xfId="0" applyFont="1" applyFill="1" applyBorder="1" applyAlignment="1" applyProtection="1">
      <alignment horizontal="center" vertical="center"/>
      <protection locked="0"/>
    </xf>
    <xf numFmtId="0" fontId="3" fillId="3" borderId="37" xfId="0" applyFont="1" applyFill="1" applyBorder="1" applyAlignment="1" applyProtection="1">
      <alignment horizontal="center" vertical="center"/>
      <protection locked="0"/>
    </xf>
    <xf numFmtId="178" fontId="4" fillId="4" borderId="17" xfId="0" applyNumberFormat="1" applyFont="1" applyFill="1" applyBorder="1" applyAlignment="1" applyProtection="1">
      <alignment horizontal="center" vertical="center"/>
    </xf>
    <xf numFmtId="178" fontId="4" fillId="4" borderId="18" xfId="0" applyNumberFormat="1" applyFont="1" applyFill="1" applyBorder="1" applyAlignment="1" applyProtection="1">
      <alignment horizontal="center" vertical="center"/>
    </xf>
    <xf numFmtId="0" fontId="4" fillId="0" borderId="1" xfId="0" applyFont="1" applyBorder="1" applyAlignment="1" applyProtection="1">
      <alignment horizontal="center" vertical="center" wrapText="1"/>
    </xf>
    <xf numFmtId="0" fontId="4" fillId="0" borderId="19"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0" xfId="0" applyFont="1" applyBorder="1" applyAlignment="1" applyProtection="1">
      <alignment horizontal="center" vertical="center" wrapText="1"/>
    </xf>
    <xf numFmtId="0" fontId="4" fillId="0" borderId="5" xfId="0" applyFont="1" applyBorder="1" applyAlignment="1" applyProtection="1">
      <alignment horizontal="center" vertical="center" wrapText="1"/>
    </xf>
    <xf numFmtId="0" fontId="4" fillId="0" borderId="20" xfId="0" applyFont="1" applyBorder="1" applyAlignment="1" applyProtection="1">
      <alignment horizontal="center" vertical="center" wrapText="1"/>
    </xf>
    <xf numFmtId="0" fontId="16" fillId="2" borderId="3" xfId="0" applyFont="1" applyFill="1" applyBorder="1" applyAlignment="1" applyProtection="1">
      <alignment horizontal="center" vertical="center"/>
    </xf>
    <xf numFmtId="0" fontId="16" fillId="2" borderId="0" xfId="0" applyFont="1" applyFill="1" applyBorder="1" applyAlignment="1" applyProtection="1">
      <alignment horizontal="center" vertical="center"/>
    </xf>
    <xf numFmtId="0" fontId="4" fillId="0" borderId="3" xfId="0" applyFont="1" applyFill="1" applyBorder="1" applyAlignment="1" applyProtection="1">
      <alignment horizontal="center" vertical="center" wrapText="1"/>
    </xf>
    <xf numFmtId="0" fontId="4" fillId="0" borderId="0" xfId="0" applyFont="1" applyFill="1" applyBorder="1" applyAlignment="1" applyProtection="1">
      <alignment horizontal="center" vertical="center" wrapText="1"/>
    </xf>
    <xf numFmtId="0" fontId="4" fillId="0" borderId="13" xfId="0" applyFont="1" applyBorder="1" applyAlignment="1" applyProtection="1">
      <alignment horizontal="center" vertical="center"/>
    </xf>
  </cellXfs>
  <cellStyles count="4">
    <cellStyle name="Normal 2" xfId="2"/>
    <cellStyle name="백분율" xfId="1" builtinId="5"/>
    <cellStyle name="표준" xfId="0" builtinId="0"/>
    <cellStyle name="하이퍼링크" xfId="3" builtinId="8"/>
  </cellStyles>
  <dxfs count="0"/>
  <tableStyles count="0" defaultTableStyle="TableStyleMedium9" defaultPivotStyle="PivotStyleLight16"/>
  <colors>
    <mruColors>
      <color rgb="FF99FF66"/>
      <color rgb="FF66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ko-K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Power Losses Breakdown</a:t>
            </a:r>
            <a:endParaRPr lang="ko-KR"/>
          </a:p>
        </c:rich>
      </c:tx>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ko-KR"/>
        </a:p>
      </c:txPr>
    </c:title>
    <c:autoTitleDeleted val="0"/>
    <c:plotArea>
      <c:layout/>
      <c:pieChart>
        <c:varyColors val="1"/>
        <c:ser>
          <c:idx val="0"/>
          <c:order val="0"/>
          <c:dPt>
            <c:idx val="0"/>
            <c:bubble3D val="0"/>
            <c:spPr>
              <a:solidFill>
                <a:schemeClr val="accent1"/>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1-4329-4010-9D15-D48E1604E93C}"/>
              </c:ext>
            </c:extLst>
          </c:dPt>
          <c:dPt>
            <c:idx val="1"/>
            <c:bubble3D val="0"/>
            <c:spPr>
              <a:solidFill>
                <a:schemeClr val="accent2"/>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3-4329-4010-9D15-D48E1604E93C}"/>
              </c:ext>
            </c:extLst>
          </c:dPt>
          <c:dPt>
            <c:idx val="2"/>
            <c:bubble3D val="0"/>
            <c:spPr>
              <a:solidFill>
                <a:schemeClr val="accent3"/>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5-4329-4010-9D15-D48E1604E93C}"/>
              </c:ext>
            </c:extLst>
          </c:dPt>
          <c:dPt>
            <c:idx val="3"/>
            <c:bubble3D val="0"/>
            <c:spPr>
              <a:solidFill>
                <a:schemeClr val="accent4"/>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7-4329-4010-9D15-D48E1604E93C}"/>
              </c:ext>
            </c:extLst>
          </c:dPt>
          <c:dPt>
            <c:idx val="4"/>
            <c:bubble3D val="0"/>
            <c:spPr>
              <a:solidFill>
                <a:schemeClr val="accent5"/>
              </a:solidFill>
              <a:ln>
                <a:noFill/>
              </a:ln>
              <a:effectLst>
                <a:outerShdw blurRad="254000" sx="102000" sy="102000" algn="ctr" rotWithShape="0">
                  <a:prstClr val="black">
                    <a:alpha val="20000"/>
                  </a:prstClr>
                </a:outerShdw>
              </a:effectLst>
            </c:spPr>
            <c:extLst>
              <c:ext xmlns:c16="http://schemas.microsoft.com/office/drawing/2014/chart" uri="{C3380CC4-5D6E-409C-BE32-E72D297353CC}">
                <c16:uniqueId val="{00000009-4329-4010-9D15-D48E1604E93C}"/>
              </c:ext>
            </c:extLst>
          </c:dPt>
          <c:dLbls>
            <c:dLbl>
              <c:idx val="0"/>
              <c:layout>
                <c:manualLayout>
                  <c:x val="-2.5796557325086004E-2"/>
                  <c:y val="0.11608741693311347"/>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4329-4010-9D15-D48E1604E93C}"/>
                </c:ext>
              </c:extLst>
            </c:dLbl>
            <c:dLbl>
              <c:idx val="1"/>
              <c:layout>
                <c:manualLayout>
                  <c:x val="1.5307940680834398E-2"/>
                  <c:y val="0.13767129811355608"/>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4329-4010-9D15-D48E1604E93C}"/>
                </c:ext>
              </c:extLst>
            </c:dLbl>
            <c:dLbl>
              <c:idx val="2"/>
              <c:layout>
                <c:manualLayout>
                  <c:x val="7.3746917548795407E-2"/>
                  <c:y val="0.11838258214227985"/>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4329-4010-9D15-D48E1604E93C}"/>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lt1"/>
                    </a:solidFill>
                    <a:latin typeface="+mn-lt"/>
                    <a:ea typeface="+mn-ea"/>
                    <a:cs typeface="+mn-cs"/>
                  </a:defRPr>
                </a:pPr>
                <a:endParaRPr lang="ko-KR"/>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'NCV51511'!$E$23:$E$26</c:f>
              <c:strCache>
                <c:ptCount val="4"/>
                <c:pt idx="0">
                  <c:v>Leakage loss</c:v>
                </c:pt>
                <c:pt idx="1">
                  <c:v>Level shift loss</c:v>
                </c:pt>
                <c:pt idx="2">
                  <c:v>Operating current loss</c:v>
                </c:pt>
                <c:pt idx="3">
                  <c:v>Gate driving loss</c:v>
                </c:pt>
              </c:strCache>
            </c:strRef>
          </c:cat>
          <c:val>
            <c:numRef>
              <c:f>'NCV51511'!$F$23:$F$26</c:f>
              <c:numCache>
                <c:formatCode>0.0_ </c:formatCode>
                <c:ptCount val="4"/>
                <c:pt idx="0">
                  <c:v>0.71199999999999997</c:v>
                </c:pt>
                <c:pt idx="1">
                  <c:v>3.4176000000000006</c:v>
                </c:pt>
                <c:pt idx="2">
                  <c:v>11.6</c:v>
                </c:pt>
                <c:pt idx="3">
                  <c:v>40.000000000000007</c:v>
                </c:pt>
              </c:numCache>
            </c:numRef>
          </c:val>
          <c:extLst>
            <c:ext xmlns:c16="http://schemas.microsoft.com/office/drawing/2014/chart" uri="{C3380CC4-5D6E-409C-BE32-E72D297353CC}">
              <c16:uniqueId val="{0000000A-4329-4010-9D15-D48E1604E93C}"/>
            </c:ext>
          </c:extLst>
        </c:ser>
        <c:dLbls>
          <c:dLblPos val="ctr"/>
          <c:showLegendKey val="0"/>
          <c:showVal val="0"/>
          <c:showCatName val="0"/>
          <c:showSerName val="0"/>
          <c:showPercent val="1"/>
          <c:showBubbleSize val="0"/>
          <c:showLeaderLines val="1"/>
        </c:dLbls>
        <c:firstSliceAng val="0"/>
      </c:pie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1050" b="1" i="0" u="none" strike="noStrike" kern="1200" baseline="0">
              <a:solidFill>
                <a:schemeClr val="dk1">
                  <a:lumMod val="75000"/>
                  <a:lumOff val="25000"/>
                </a:schemeClr>
              </a:solidFill>
              <a:latin typeface="+mn-lt"/>
              <a:ea typeface="+mn-ea"/>
              <a:cs typeface="+mn-cs"/>
            </a:defRPr>
          </a:pPr>
          <a:endParaRPr lang="ko-KR"/>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ko-K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3">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chart" Target="../charts/chart1.xml"/><Relationship Id="rId4"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17</xdr:col>
      <xdr:colOff>119062</xdr:colOff>
      <xdr:row>3</xdr:row>
      <xdr:rowOff>47625</xdr:rowOff>
    </xdr:from>
    <xdr:to>
      <xdr:col>18</xdr:col>
      <xdr:colOff>4655343</xdr:colOff>
      <xdr:row>18</xdr:row>
      <xdr:rowOff>0</xdr:rowOff>
    </xdr:to>
    <xdr:graphicFrame macro="">
      <xdr:nvGraphicFramePr>
        <xdr:cNvPr id="2" name="차트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11</xdr:col>
      <xdr:colOff>39527</xdr:colOff>
      <xdr:row>26</xdr:row>
      <xdr:rowOff>171556</xdr:rowOff>
    </xdr:from>
    <xdr:to>
      <xdr:col>16</xdr:col>
      <xdr:colOff>11749</xdr:colOff>
      <xdr:row>40</xdr:row>
      <xdr:rowOff>199674</xdr:rowOff>
    </xdr:to>
    <xdr:pic>
      <xdr:nvPicPr>
        <xdr:cNvPr id="5" name="그림 4"/>
        <xdr:cNvPicPr>
          <a:picLocks noChangeAspect="1"/>
        </xdr:cNvPicPr>
      </xdr:nvPicPr>
      <xdr:blipFill>
        <a:blip xmlns:r="http://schemas.openxmlformats.org/officeDocument/2006/relationships" r:embed="rId2"/>
        <a:stretch>
          <a:fillRect/>
        </a:stretch>
      </xdr:blipFill>
      <xdr:spPr>
        <a:xfrm>
          <a:off x="11802036" y="5463992"/>
          <a:ext cx="3823786" cy="2909864"/>
        </a:xfrm>
        <a:prstGeom prst="rect">
          <a:avLst/>
        </a:prstGeom>
      </xdr:spPr>
    </xdr:pic>
    <xdr:clientData/>
  </xdr:twoCellAnchor>
  <xdr:twoCellAnchor editAs="oneCell">
    <xdr:from>
      <xdr:col>17</xdr:col>
      <xdr:colOff>136198</xdr:colOff>
      <xdr:row>27</xdr:row>
      <xdr:rowOff>432</xdr:rowOff>
    </xdr:from>
    <xdr:to>
      <xdr:col>18</xdr:col>
      <xdr:colOff>3302146</xdr:colOff>
      <xdr:row>40</xdr:row>
      <xdr:rowOff>193963</xdr:rowOff>
    </xdr:to>
    <xdr:pic>
      <xdr:nvPicPr>
        <xdr:cNvPr id="6" name="그림 5"/>
        <xdr:cNvPicPr>
          <a:picLocks noChangeAspect="1"/>
        </xdr:cNvPicPr>
      </xdr:nvPicPr>
      <xdr:blipFill>
        <a:blip xmlns:r="http://schemas.openxmlformats.org/officeDocument/2006/relationships" r:embed="rId3"/>
        <a:stretch>
          <a:fillRect/>
        </a:stretch>
      </xdr:blipFill>
      <xdr:spPr>
        <a:xfrm>
          <a:off x="16387580" y="5486832"/>
          <a:ext cx="3803258" cy="2881313"/>
        </a:xfrm>
        <a:prstGeom prst="rect">
          <a:avLst/>
        </a:prstGeom>
      </xdr:spPr>
    </xdr:pic>
    <xdr:clientData/>
  </xdr:twoCellAnchor>
  <mc:AlternateContent xmlns:mc="http://schemas.openxmlformats.org/markup-compatibility/2006">
    <mc:Choice xmlns:a14="http://schemas.microsoft.com/office/drawing/2010/main" Requires="a14">
      <xdr:twoCellAnchor>
        <xdr:from>
          <xdr:col>10</xdr:col>
          <xdr:colOff>333375</xdr:colOff>
          <xdr:row>2</xdr:row>
          <xdr:rowOff>190500</xdr:rowOff>
        </xdr:from>
        <xdr:to>
          <xdr:col>16</xdr:col>
          <xdr:colOff>561975</xdr:colOff>
          <xdr:row>18</xdr:row>
          <xdr:rowOff>133350</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twoCellAnchor editAs="oneCell">
    <xdr:from>
      <xdr:col>11</xdr:col>
      <xdr:colOff>169048</xdr:colOff>
      <xdr:row>18</xdr:row>
      <xdr:rowOff>166807</xdr:rowOff>
    </xdr:from>
    <xdr:to>
      <xdr:col>18</xdr:col>
      <xdr:colOff>3020291</xdr:colOff>
      <xdr:row>26</xdr:row>
      <xdr:rowOff>118867</xdr:rowOff>
    </xdr:to>
    <xdr:pic>
      <xdr:nvPicPr>
        <xdr:cNvPr id="3" name="그림 2"/>
        <xdr:cNvPicPr>
          <a:picLocks noChangeAspect="1"/>
        </xdr:cNvPicPr>
      </xdr:nvPicPr>
      <xdr:blipFill>
        <a:blip xmlns:r="http://schemas.openxmlformats.org/officeDocument/2006/relationships" r:embed="rId4"/>
        <a:stretch>
          <a:fillRect/>
        </a:stretch>
      </xdr:blipFill>
      <xdr:spPr>
        <a:xfrm>
          <a:off x="11931557" y="3727425"/>
          <a:ext cx="7977425" cy="1683878"/>
        </a:xfrm>
        <a:prstGeom prst="rect">
          <a:avLst/>
        </a:prstGeom>
      </xdr:spPr>
    </xdr:pic>
    <xdr:clientData/>
  </xdr:twoCellAnchor>
</xdr:wsDr>
</file>

<file path=xl/theme/theme1.xml><?xml version="1.0" encoding="utf-8"?>
<a:theme xmlns:a="http://schemas.openxmlformats.org/drawingml/2006/main" name="Office 테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onsemi.com/pub/Collateral/AND90004-D.PDF" TargetMode="External"/><Relationship Id="rId1" Type="http://schemas.openxmlformats.org/officeDocument/2006/relationships/hyperlink" Target="https://www.onsemi.com/support/design-resources?notFound=AND90004-D.PDF"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image" Target="../media/image1.emf"/><Relationship Id="rId4" Type="http://schemas.openxmlformats.org/officeDocument/2006/relationships/oleObject" Target="../embeddings/oleObject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T28"/>
  <sheetViews>
    <sheetView tabSelected="1" zoomScale="70" zoomScaleNormal="70" workbookViewId="0">
      <selection activeCell="B17" sqref="B17:T17"/>
    </sheetView>
  </sheetViews>
  <sheetFormatPr defaultColWidth="9.25" defaultRowHeight="16.5" x14ac:dyDescent="0.3"/>
  <cols>
    <col min="1" max="1" width="2.25" style="1" customWidth="1"/>
    <col min="2" max="16384" width="9.25" style="1"/>
  </cols>
  <sheetData>
    <row r="1" spans="2:20" ht="17.25" thickBot="1" x14ac:dyDescent="0.35"/>
    <row r="2" spans="2:20" x14ac:dyDescent="0.3">
      <c r="B2" s="3"/>
      <c r="C2" s="4"/>
      <c r="D2" s="4"/>
      <c r="E2" s="4"/>
      <c r="F2" s="4"/>
      <c r="G2" s="4"/>
      <c r="H2" s="4"/>
      <c r="I2" s="4"/>
      <c r="J2" s="4"/>
      <c r="K2" s="4"/>
      <c r="L2" s="4"/>
      <c r="M2" s="4"/>
      <c r="N2" s="4"/>
      <c r="O2" s="4"/>
      <c r="P2" s="4"/>
      <c r="Q2" s="80" t="s">
        <v>90</v>
      </c>
      <c r="R2" s="80"/>
      <c r="S2" s="81">
        <v>44323</v>
      </c>
      <c r="T2" s="82"/>
    </row>
    <row r="3" spans="2:20" ht="79.5" customHeight="1" x14ac:dyDescent="0.3">
      <c r="B3" s="83" t="s">
        <v>50</v>
      </c>
      <c r="C3" s="84"/>
      <c r="D3" s="84"/>
      <c r="E3" s="84"/>
      <c r="F3" s="84"/>
      <c r="G3" s="84"/>
      <c r="H3" s="84"/>
      <c r="I3" s="84"/>
      <c r="J3" s="84"/>
      <c r="K3" s="84"/>
      <c r="L3" s="84"/>
      <c r="M3" s="84"/>
      <c r="N3" s="84"/>
      <c r="O3" s="84"/>
      <c r="P3" s="84"/>
      <c r="Q3" s="84"/>
      <c r="R3" s="84"/>
      <c r="S3" s="84"/>
      <c r="T3" s="85"/>
    </row>
    <row r="4" spans="2:20" x14ac:dyDescent="0.3">
      <c r="B4" s="5"/>
      <c r="C4" s="6"/>
      <c r="D4" s="6"/>
      <c r="E4" s="6"/>
      <c r="F4" s="6"/>
      <c r="G4" s="6"/>
      <c r="H4" s="6"/>
      <c r="I4" s="6"/>
      <c r="J4" s="6"/>
      <c r="K4" s="6"/>
      <c r="L4" s="6"/>
      <c r="M4" s="6"/>
      <c r="N4" s="6"/>
      <c r="O4" s="6"/>
      <c r="P4" s="6"/>
      <c r="Q4" s="6"/>
      <c r="R4" s="6"/>
      <c r="S4" s="6"/>
      <c r="T4" s="7"/>
    </row>
    <row r="5" spans="2:20" x14ac:dyDescent="0.3">
      <c r="B5" s="5"/>
      <c r="C5" s="6"/>
      <c r="D5" s="6"/>
      <c r="E5" s="6"/>
      <c r="F5" s="6"/>
      <c r="G5" s="6"/>
      <c r="H5" s="6"/>
      <c r="I5" s="6"/>
      <c r="J5" s="6"/>
      <c r="K5" s="6"/>
      <c r="L5" s="6"/>
      <c r="M5" s="6"/>
      <c r="N5" s="6"/>
      <c r="O5" s="6"/>
      <c r="P5" s="6"/>
      <c r="Q5" s="6"/>
      <c r="R5" s="6"/>
      <c r="S5" s="6"/>
      <c r="T5" s="7"/>
    </row>
    <row r="6" spans="2:20" x14ac:dyDescent="0.3">
      <c r="B6" s="86" t="s">
        <v>52</v>
      </c>
      <c r="C6" s="87"/>
      <c r="D6" s="87"/>
      <c r="E6" s="87"/>
      <c r="F6" s="87"/>
      <c r="G6" s="87"/>
      <c r="H6" s="87"/>
      <c r="I6" s="87"/>
      <c r="J6" s="87"/>
      <c r="K6" s="87"/>
      <c r="L6" s="87"/>
      <c r="M6" s="87"/>
      <c r="N6" s="87"/>
      <c r="O6" s="87"/>
      <c r="P6" s="87"/>
      <c r="Q6" s="87"/>
      <c r="R6" s="87"/>
      <c r="S6" s="87"/>
      <c r="T6" s="88"/>
    </row>
    <row r="7" spans="2:20" x14ac:dyDescent="0.3">
      <c r="B7" s="86"/>
      <c r="C7" s="87"/>
      <c r="D7" s="87"/>
      <c r="E7" s="87"/>
      <c r="F7" s="87"/>
      <c r="G7" s="87"/>
      <c r="H7" s="87"/>
      <c r="I7" s="87"/>
      <c r="J7" s="87"/>
      <c r="K7" s="87"/>
      <c r="L7" s="87"/>
      <c r="M7" s="87"/>
      <c r="N7" s="87"/>
      <c r="O7" s="87"/>
      <c r="P7" s="87"/>
      <c r="Q7" s="87"/>
      <c r="R7" s="87"/>
      <c r="S7" s="87"/>
      <c r="T7" s="88"/>
    </row>
    <row r="8" spans="2:20" x14ac:dyDescent="0.3">
      <c r="B8" s="86"/>
      <c r="C8" s="87"/>
      <c r="D8" s="87"/>
      <c r="E8" s="87"/>
      <c r="F8" s="87"/>
      <c r="G8" s="87"/>
      <c r="H8" s="87"/>
      <c r="I8" s="87"/>
      <c r="J8" s="87"/>
      <c r="K8" s="87"/>
      <c r="L8" s="87"/>
      <c r="M8" s="87"/>
      <c r="N8" s="87"/>
      <c r="O8" s="87"/>
      <c r="P8" s="87"/>
      <c r="Q8" s="87"/>
      <c r="R8" s="87"/>
      <c r="S8" s="87"/>
      <c r="T8" s="88"/>
    </row>
    <row r="9" spans="2:20" x14ac:dyDescent="0.3">
      <c r="B9" s="86"/>
      <c r="C9" s="87"/>
      <c r="D9" s="87"/>
      <c r="E9" s="87"/>
      <c r="F9" s="87"/>
      <c r="G9" s="87"/>
      <c r="H9" s="87"/>
      <c r="I9" s="87"/>
      <c r="J9" s="87"/>
      <c r="K9" s="87"/>
      <c r="L9" s="87"/>
      <c r="M9" s="87"/>
      <c r="N9" s="87"/>
      <c r="O9" s="87"/>
      <c r="P9" s="87"/>
      <c r="Q9" s="87"/>
      <c r="R9" s="87"/>
      <c r="S9" s="87"/>
      <c r="T9" s="88"/>
    </row>
    <row r="10" spans="2:20" x14ac:dyDescent="0.3">
      <c r="B10" s="86"/>
      <c r="C10" s="87"/>
      <c r="D10" s="87"/>
      <c r="E10" s="87"/>
      <c r="F10" s="87"/>
      <c r="G10" s="87"/>
      <c r="H10" s="87"/>
      <c r="I10" s="87"/>
      <c r="J10" s="87"/>
      <c r="K10" s="87"/>
      <c r="L10" s="87"/>
      <c r="M10" s="87"/>
      <c r="N10" s="87"/>
      <c r="O10" s="87"/>
      <c r="P10" s="87"/>
      <c r="Q10" s="87"/>
      <c r="R10" s="87"/>
      <c r="S10" s="87"/>
      <c r="T10" s="88"/>
    </row>
    <row r="11" spans="2:20" x14ac:dyDescent="0.3">
      <c r="B11" s="86"/>
      <c r="C11" s="87"/>
      <c r="D11" s="87"/>
      <c r="E11" s="87"/>
      <c r="F11" s="87"/>
      <c r="G11" s="87"/>
      <c r="H11" s="87"/>
      <c r="I11" s="87"/>
      <c r="J11" s="87"/>
      <c r="K11" s="87"/>
      <c r="L11" s="87"/>
      <c r="M11" s="87"/>
      <c r="N11" s="87"/>
      <c r="O11" s="87"/>
      <c r="P11" s="87"/>
      <c r="Q11" s="87"/>
      <c r="R11" s="87"/>
      <c r="S11" s="87"/>
      <c r="T11" s="88"/>
    </row>
    <row r="12" spans="2:20" ht="26.25" x14ac:dyDescent="0.3">
      <c r="B12" s="15"/>
      <c r="C12" s="16"/>
      <c r="D12" s="16"/>
      <c r="E12" s="16"/>
      <c r="F12" s="16"/>
      <c r="G12" s="16"/>
      <c r="H12" s="16"/>
      <c r="I12" s="16"/>
      <c r="J12" s="16"/>
      <c r="K12" s="16"/>
      <c r="L12" s="16"/>
      <c r="M12" s="16"/>
      <c r="N12" s="16"/>
      <c r="O12" s="16"/>
      <c r="P12" s="16"/>
      <c r="Q12" s="16"/>
      <c r="R12" s="16"/>
      <c r="S12" s="16"/>
      <c r="T12" s="17"/>
    </row>
    <row r="13" spans="2:20" x14ac:dyDescent="0.3">
      <c r="B13" s="5"/>
      <c r="C13" s="6"/>
      <c r="D13" s="6"/>
      <c r="E13" s="6"/>
      <c r="F13" s="6"/>
      <c r="G13" s="6"/>
      <c r="H13" s="6"/>
      <c r="I13" s="6"/>
      <c r="J13" s="6"/>
      <c r="K13" s="6"/>
      <c r="L13" s="6"/>
      <c r="M13" s="6"/>
      <c r="N13" s="6"/>
      <c r="O13" s="6"/>
      <c r="P13" s="6"/>
      <c r="Q13" s="6"/>
      <c r="R13" s="6"/>
      <c r="S13" s="6"/>
      <c r="T13" s="7"/>
    </row>
    <row r="14" spans="2:20" ht="34.5" customHeight="1" x14ac:dyDescent="0.3">
      <c r="B14" s="89" t="s">
        <v>89</v>
      </c>
      <c r="C14" s="90"/>
      <c r="D14" s="90"/>
      <c r="E14" s="90"/>
      <c r="F14" s="90"/>
      <c r="G14" s="90"/>
      <c r="H14" s="90"/>
      <c r="I14" s="90"/>
      <c r="J14" s="90"/>
      <c r="K14" s="90"/>
      <c r="L14" s="90"/>
      <c r="M14" s="90"/>
      <c r="N14" s="90"/>
      <c r="O14" s="90"/>
      <c r="P14" s="90"/>
      <c r="Q14" s="90"/>
      <c r="R14" s="90"/>
      <c r="S14" s="90"/>
      <c r="T14" s="91"/>
    </row>
    <row r="15" spans="2:20" x14ac:dyDescent="0.3">
      <c r="B15" s="89"/>
      <c r="C15" s="90"/>
      <c r="D15" s="90"/>
      <c r="E15" s="90"/>
      <c r="F15" s="90"/>
      <c r="G15" s="90"/>
      <c r="H15" s="90"/>
      <c r="I15" s="90"/>
      <c r="J15" s="90"/>
      <c r="K15" s="90"/>
      <c r="L15" s="90"/>
      <c r="M15" s="90"/>
      <c r="N15" s="90"/>
      <c r="O15" s="90"/>
      <c r="P15" s="90"/>
      <c r="Q15" s="90"/>
      <c r="R15" s="90"/>
      <c r="S15" s="90"/>
      <c r="T15" s="91"/>
    </row>
    <row r="16" spans="2:20" x14ac:dyDescent="0.3">
      <c r="B16" s="89"/>
      <c r="C16" s="90"/>
      <c r="D16" s="90"/>
      <c r="E16" s="90"/>
      <c r="F16" s="90"/>
      <c r="G16" s="90"/>
      <c r="H16" s="90"/>
      <c r="I16" s="90"/>
      <c r="J16" s="90"/>
      <c r="K16" s="90"/>
      <c r="L16" s="90"/>
      <c r="M16" s="90"/>
      <c r="N16" s="90"/>
      <c r="O16" s="90"/>
      <c r="P16" s="90"/>
      <c r="Q16" s="90"/>
      <c r="R16" s="90"/>
      <c r="S16" s="90"/>
      <c r="T16" s="91"/>
    </row>
    <row r="17" spans="2:20" s="2" customFormat="1" ht="23.25" customHeight="1" x14ac:dyDescent="0.3">
      <c r="B17" s="92" t="s">
        <v>88</v>
      </c>
      <c r="C17" s="93"/>
      <c r="D17" s="93"/>
      <c r="E17" s="93"/>
      <c r="F17" s="93"/>
      <c r="G17" s="93"/>
      <c r="H17" s="93"/>
      <c r="I17" s="93"/>
      <c r="J17" s="93"/>
      <c r="K17" s="93"/>
      <c r="L17" s="93"/>
      <c r="M17" s="93"/>
      <c r="N17" s="93"/>
      <c r="O17" s="93"/>
      <c r="P17" s="93"/>
      <c r="Q17" s="93"/>
      <c r="R17" s="93"/>
      <c r="S17" s="93"/>
      <c r="T17" s="94"/>
    </row>
    <row r="18" spans="2:20" s="2" customFormat="1" ht="23.25" customHeight="1" x14ac:dyDescent="0.3">
      <c r="B18" s="8"/>
      <c r="C18" s="9"/>
      <c r="D18" s="9"/>
      <c r="E18" s="9"/>
      <c r="F18" s="9"/>
      <c r="G18" s="9"/>
      <c r="H18" s="9"/>
      <c r="I18" s="18"/>
      <c r="J18" s="18"/>
      <c r="K18" s="18"/>
      <c r="L18" s="18"/>
      <c r="M18" s="18"/>
      <c r="N18" s="18"/>
      <c r="O18" s="18"/>
      <c r="P18" s="18"/>
      <c r="Q18" s="18"/>
      <c r="R18" s="18"/>
      <c r="S18" s="18"/>
      <c r="T18" s="19"/>
    </row>
    <row r="19" spans="2:20" s="2" customFormat="1" ht="23.25" customHeight="1" x14ac:dyDescent="0.3">
      <c r="B19" s="8"/>
      <c r="C19" s="9"/>
      <c r="D19" s="9"/>
      <c r="E19" s="9"/>
      <c r="F19" s="9"/>
      <c r="G19" s="9"/>
      <c r="H19" s="9"/>
      <c r="I19" s="18"/>
      <c r="J19" s="18"/>
      <c r="K19" s="18"/>
      <c r="L19" s="18"/>
      <c r="M19" s="18"/>
      <c r="N19" s="18"/>
      <c r="O19" s="18"/>
      <c r="P19" s="18"/>
      <c r="Q19" s="18"/>
      <c r="R19" s="18"/>
      <c r="S19" s="18"/>
      <c r="T19" s="19"/>
    </row>
    <row r="20" spans="2:20" x14ac:dyDescent="0.3">
      <c r="B20" s="5"/>
      <c r="C20" s="6"/>
      <c r="D20" s="6"/>
      <c r="E20" s="6"/>
      <c r="F20" s="6"/>
      <c r="G20" s="6"/>
      <c r="H20" s="6"/>
      <c r="I20" s="6"/>
      <c r="J20" s="6"/>
      <c r="K20" s="6"/>
      <c r="L20" s="6"/>
      <c r="M20" s="6"/>
      <c r="N20" s="6"/>
      <c r="O20" s="6"/>
      <c r="P20" s="6"/>
      <c r="Q20" s="6"/>
      <c r="R20" s="6"/>
      <c r="S20" s="6"/>
      <c r="T20" s="7"/>
    </row>
    <row r="21" spans="2:20" x14ac:dyDescent="0.3">
      <c r="B21" s="77" t="s">
        <v>51</v>
      </c>
      <c r="C21" s="78"/>
      <c r="D21" s="78"/>
      <c r="E21" s="78"/>
      <c r="F21" s="78"/>
      <c r="G21" s="78"/>
      <c r="H21" s="78"/>
      <c r="I21" s="78"/>
      <c r="J21" s="78"/>
      <c r="K21" s="78"/>
      <c r="L21" s="78"/>
      <c r="M21" s="78"/>
      <c r="N21" s="78"/>
      <c r="O21" s="78"/>
      <c r="P21" s="78"/>
      <c r="Q21" s="78"/>
      <c r="R21" s="78"/>
      <c r="S21" s="78"/>
      <c r="T21" s="79"/>
    </row>
    <row r="22" spans="2:20" x14ac:dyDescent="0.3">
      <c r="B22" s="77"/>
      <c r="C22" s="78"/>
      <c r="D22" s="78"/>
      <c r="E22" s="78"/>
      <c r="F22" s="78"/>
      <c r="G22" s="78"/>
      <c r="H22" s="78"/>
      <c r="I22" s="78"/>
      <c r="J22" s="78"/>
      <c r="K22" s="78"/>
      <c r="L22" s="78"/>
      <c r="M22" s="78"/>
      <c r="N22" s="78"/>
      <c r="O22" s="78"/>
      <c r="P22" s="78"/>
      <c r="Q22" s="78"/>
      <c r="R22" s="78"/>
      <c r="S22" s="78"/>
      <c r="T22" s="79"/>
    </row>
    <row r="23" spans="2:20" x14ac:dyDescent="0.3">
      <c r="B23" s="77"/>
      <c r="C23" s="78"/>
      <c r="D23" s="78"/>
      <c r="E23" s="78"/>
      <c r="F23" s="78"/>
      <c r="G23" s="78"/>
      <c r="H23" s="78"/>
      <c r="I23" s="78"/>
      <c r="J23" s="78"/>
      <c r="K23" s="78"/>
      <c r="L23" s="78"/>
      <c r="M23" s="78"/>
      <c r="N23" s="78"/>
      <c r="O23" s="78"/>
      <c r="P23" s="78"/>
      <c r="Q23" s="78"/>
      <c r="R23" s="78"/>
      <c r="S23" s="78"/>
      <c r="T23" s="79"/>
    </row>
    <row r="24" spans="2:20" x14ac:dyDescent="0.3">
      <c r="B24" s="77"/>
      <c r="C24" s="78"/>
      <c r="D24" s="78"/>
      <c r="E24" s="78"/>
      <c r="F24" s="78"/>
      <c r="G24" s="78"/>
      <c r="H24" s="78"/>
      <c r="I24" s="78"/>
      <c r="J24" s="78"/>
      <c r="K24" s="78"/>
      <c r="L24" s="78"/>
      <c r="M24" s="78"/>
      <c r="N24" s="78"/>
      <c r="O24" s="78"/>
      <c r="P24" s="78"/>
      <c r="Q24" s="78"/>
      <c r="R24" s="78"/>
      <c r="S24" s="78"/>
      <c r="T24" s="79"/>
    </row>
    <row r="25" spans="2:20" x14ac:dyDescent="0.3">
      <c r="B25" s="77"/>
      <c r="C25" s="78"/>
      <c r="D25" s="78"/>
      <c r="E25" s="78"/>
      <c r="F25" s="78"/>
      <c r="G25" s="78"/>
      <c r="H25" s="78"/>
      <c r="I25" s="78"/>
      <c r="J25" s="78"/>
      <c r="K25" s="78"/>
      <c r="L25" s="78"/>
      <c r="M25" s="78"/>
      <c r="N25" s="78"/>
      <c r="O25" s="78"/>
      <c r="P25" s="78"/>
      <c r="Q25" s="78"/>
      <c r="R25" s="78"/>
      <c r="S25" s="78"/>
      <c r="T25" s="79"/>
    </row>
    <row r="26" spans="2:20" x14ac:dyDescent="0.3">
      <c r="B26" s="77"/>
      <c r="C26" s="78"/>
      <c r="D26" s="78"/>
      <c r="E26" s="78"/>
      <c r="F26" s="78"/>
      <c r="G26" s="78"/>
      <c r="H26" s="78"/>
      <c r="I26" s="78"/>
      <c r="J26" s="78"/>
      <c r="K26" s="78"/>
      <c r="L26" s="78"/>
      <c r="M26" s="78"/>
      <c r="N26" s="78"/>
      <c r="O26" s="78"/>
      <c r="P26" s="78"/>
      <c r="Q26" s="78"/>
      <c r="R26" s="78"/>
      <c r="S26" s="78"/>
      <c r="T26" s="79"/>
    </row>
    <row r="27" spans="2:20" x14ac:dyDescent="0.3">
      <c r="B27" s="5"/>
      <c r="C27" s="6"/>
      <c r="D27" s="6"/>
      <c r="E27" s="6"/>
      <c r="F27" s="6"/>
      <c r="G27" s="6"/>
      <c r="H27" s="6"/>
      <c r="I27" s="6"/>
      <c r="J27" s="6"/>
      <c r="K27" s="6"/>
      <c r="L27" s="6"/>
      <c r="M27" s="6"/>
      <c r="N27" s="6"/>
      <c r="O27" s="6"/>
      <c r="P27" s="6"/>
      <c r="Q27" s="6"/>
      <c r="R27" s="6"/>
      <c r="S27" s="6"/>
      <c r="T27" s="7"/>
    </row>
    <row r="28" spans="2:20" ht="17.25" thickBot="1" x14ac:dyDescent="0.35">
      <c r="B28" s="10"/>
      <c r="C28" s="11"/>
      <c r="D28" s="11"/>
      <c r="E28" s="11"/>
      <c r="F28" s="11"/>
      <c r="G28" s="11"/>
      <c r="H28" s="11"/>
      <c r="I28" s="11"/>
      <c r="J28" s="11"/>
      <c r="K28" s="11"/>
      <c r="L28" s="11"/>
      <c r="M28" s="11"/>
      <c r="N28" s="11"/>
      <c r="O28" s="11"/>
      <c r="P28" s="11"/>
      <c r="Q28" s="11"/>
      <c r="R28" s="11"/>
      <c r="S28" s="11"/>
      <c r="T28" s="12"/>
    </row>
  </sheetData>
  <sheetProtection password="F18D" sheet="1" objects="1" scenarios="1" selectLockedCells="1"/>
  <mergeCells count="7">
    <mergeCell ref="B21:T26"/>
    <mergeCell ref="Q2:R2"/>
    <mergeCell ref="S2:T2"/>
    <mergeCell ref="B3:T3"/>
    <mergeCell ref="B6:T11"/>
    <mergeCell ref="B14:T16"/>
    <mergeCell ref="B17:T17"/>
  </mergeCells>
  <phoneticPr fontId="24" type="noConversion"/>
  <hyperlinks>
    <hyperlink ref="B17" r:id="rId1" display="https://www.onsemi.com/support/design-resources?notFound=AND90004-D.PDF"/>
    <hyperlink ref="B17:T17" r:id="rId2" display="Analysis of Power Dissipation &amp; Thermal Considerations in HV Gate drivers"/>
  </hyperlinks>
  <pageMargins left="0.7" right="0.7" top="0.75" bottom="0.75" header="0.3" footer="0.3"/>
  <pageSetup paperSize="9" orientation="portrait" verticalDpi="90"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S42"/>
  <sheetViews>
    <sheetView zoomScale="70" zoomScaleNormal="70" workbookViewId="0">
      <selection activeCell="F6" sqref="F6:G6"/>
    </sheetView>
  </sheetViews>
  <sheetFormatPr defaultColWidth="9.25" defaultRowHeight="17.25" x14ac:dyDescent="0.3"/>
  <cols>
    <col min="1" max="1" width="2.25" style="13" customWidth="1"/>
    <col min="2" max="2" width="18.75" style="13" customWidth="1"/>
    <col min="3" max="3" width="9.75" style="13" customWidth="1"/>
    <col min="4" max="4" width="16.125" style="13" customWidth="1"/>
    <col min="5" max="5" width="50" style="13" customWidth="1"/>
    <col min="6" max="7" width="14.875" style="13" customWidth="1"/>
    <col min="8" max="8" width="9.25" style="13"/>
    <col min="9" max="9" width="30" style="13" customWidth="1"/>
    <col min="10" max="10" width="2.5" style="13" customWidth="1"/>
    <col min="11" max="13" width="9.25" style="75"/>
    <col min="14" max="14" width="12.25" style="75" customWidth="1"/>
    <col min="15" max="15" width="14.5" style="75" customWidth="1"/>
    <col min="16" max="16" width="10.75" style="75" customWidth="1"/>
    <col min="17" max="18" width="9.25" style="75"/>
    <col min="19" max="19" width="72.25" style="75" customWidth="1"/>
    <col min="20" max="20" width="2.5" style="13" customWidth="1"/>
    <col min="21" max="16384" width="9.25" style="13"/>
  </cols>
  <sheetData>
    <row r="1" spans="2:19" ht="7.5" customHeight="1" thickBot="1" x14ac:dyDescent="0.35"/>
    <row r="2" spans="2:19" ht="15.75" customHeight="1" x14ac:dyDescent="0.3">
      <c r="B2" s="132" t="s">
        <v>68</v>
      </c>
      <c r="C2" s="133"/>
      <c r="D2" s="133"/>
      <c r="E2" s="133"/>
      <c r="F2" s="20"/>
      <c r="G2" s="21"/>
      <c r="H2" s="21"/>
      <c r="I2" s="22" t="s">
        <v>37</v>
      </c>
      <c r="K2" s="95" t="s">
        <v>11</v>
      </c>
      <c r="L2" s="96"/>
      <c r="M2" s="96"/>
      <c r="N2" s="96"/>
      <c r="O2" s="96"/>
      <c r="P2" s="96"/>
      <c r="Q2" s="96"/>
      <c r="R2" s="96"/>
      <c r="S2" s="97"/>
    </row>
    <row r="3" spans="2:19" ht="18.75" customHeight="1" x14ac:dyDescent="0.3">
      <c r="B3" s="134"/>
      <c r="C3" s="135"/>
      <c r="D3" s="135"/>
      <c r="E3" s="135"/>
      <c r="F3" s="23"/>
      <c r="G3" s="23"/>
      <c r="H3" s="23"/>
      <c r="I3" s="69" t="s">
        <v>87</v>
      </c>
      <c r="K3" s="98"/>
      <c r="L3" s="99"/>
      <c r="M3" s="99"/>
      <c r="N3" s="99"/>
      <c r="O3" s="99"/>
      <c r="P3" s="99"/>
      <c r="Q3" s="99"/>
      <c r="R3" s="99"/>
      <c r="S3" s="100"/>
    </row>
    <row r="4" spans="2:19" ht="18" thickBot="1" x14ac:dyDescent="0.35">
      <c r="B4" s="25"/>
      <c r="C4" s="26"/>
      <c r="D4" s="26"/>
      <c r="E4" s="26"/>
      <c r="F4" s="26"/>
      <c r="G4" s="26"/>
      <c r="H4" s="26"/>
      <c r="I4" s="24" t="s">
        <v>38</v>
      </c>
      <c r="K4" s="98"/>
      <c r="L4" s="99"/>
      <c r="M4" s="99"/>
      <c r="N4" s="99"/>
      <c r="O4" s="99"/>
      <c r="P4" s="99"/>
      <c r="Q4" s="99"/>
      <c r="R4" s="99"/>
      <c r="S4" s="100"/>
    </row>
    <row r="5" spans="2:19" ht="18" thickBot="1" x14ac:dyDescent="0.35">
      <c r="B5" s="146" t="s">
        <v>37</v>
      </c>
      <c r="C5" s="147"/>
      <c r="D5" s="27" t="s">
        <v>15</v>
      </c>
      <c r="E5" s="27" t="s">
        <v>20</v>
      </c>
      <c r="F5" s="105" t="s">
        <v>21</v>
      </c>
      <c r="G5" s="105"/>
      <c r="H5" s="27" t="s">
        <v>22</v>
      </c>
      <c r="I5" s="28" t="s">
        <v>23</v>
      </c>
      <c r="K5" s="98"/>
      <c r="L5" s="99"/>
      <c r="M5" s="99"/>
      <c r="N5" s="99"/>
      <c r="O5" s="99"/>
      <c r="P5" s="99"/>
      <c r="Q5" s="99"/>
      <c r="R5" s="99"/>
      <c r="S5" s="100"/>
    </row>
    <row r="6" spans="2:19" ht="17.25" customHeight="1" x14ac:dyDescent="0.3">
      <c r="B6" s="154" t="s">
        <v>73</v>
      </c>
      <c r="C6" s="155"/>
      <c r="D6" s="29" t="s">
        <v>79</v>
      </c>
      <c r="E6" s="30" t="s">
        <v>74</v>
      </c>
      <c r="F6" s="104">
        <v>60</v>
      </c>
      <c r="G6" s="104"/>
      <c r="H6" s="29" t="s">
        <v>0</v>
      </c>
      <c r="I6" s="30"/>
      <c r="K6" s="98"/>
      <c r="L6" s="99"/>
      <c r="M6" s="99"/>
      <c r="N6" s="99"/>
      <c r="O6" s="99"/>
      <c r="P6" s="99"/>
      <c r="Q6" s="99"/>
      <c r="R6" s="99"/>
      <c r="S6" s="100"/>
    </row>
    <row r="7" spans="2:19" x14ac:dyDescent="0.3">
      <c r="B7" s="156"/>
      <c r="C7" s="157"/>
      <c r="D7" s="31" t="s">
        <v>13</v>
      </c>
      <c r="E7" s="32" t="s">
        <v>18</v>
      </c>
      <c r="F7" s="106">
        <v>100</v>
      </c>
      <c r="G7" s="106"/>
      <c r="H7" s="31" t="s">
        <v>40</v>
      </c>
      <c r="I7" s="32"/>
      <c r="K7" s="98"/>
      <c r="L7" s="99"/>
      <c r="M7" s="99"/>
      <c r="N7" s="99"/>
      <c r="O7" s="99"/>
      <c r="P7" s="99"/>
      <c r="Q7" s="99"/>
      <c r="R7" s="99"/>
      <c r="S7" s="100"/>
    </row>
    <row r="8" spans="2:19" x14ac:dyDescent="0.3">
      <c r="B8" s="156"/>
      <c r="C8" s="157"/>
      <c r="D8" s="138" t="s">
        <v>65</v>
      </c>
      <c r="E8" s="33" t="s">
        <v>70</v>
      </c>
      <c r="F8" s="107">
        <v>50</v>
      </c>
      <c r="G8" s="107"/>
      <c r="H8" s="31" t="s">
        <v>3</v>
      </c>
      <c r="I8" s="32" t="s">
        <v>57</v>
      </c>
      <c r="K8" s="98"/>
      <c r="L8" s="99"/>
      <c r="M8" s="99"/>
      <c r="N8" s="99"/>
      <c r="O8" s="99"/>
      <c r="P8" s="99"/>
      <c r="Q8" s="99"/>
      <c r="R8" s="99"/>
      <c r="S8" s="100"/>
    </row>
    <row r="9" spans="2:19" x14ac:dyDescent="0.3">
      <c r="B9" s="156"/>
      <c r="C9" s="157"/>
      <c r="D9" s="139"/>
      <c r="E9" s="31" t="s">
        <v>83</v>
      </c>
      <c r="F9" s="148">
        <v>50</v>
      </c>
      <c r="G9" s="149"/>
      <c r="H9" s="33" t="s">
        <v>56</v>
      </c>
      <c r="I9" s="34" t="s">
        <v>58</v>
      </c>
      <c r="K9" s="98"/>
      <c r="L9" s="99"/>
      <c r="M9" s="99"/>
      <c r="N9" s="99"/>
      <c r="O9" s="99"/>
      <c r="P9" s="99"/>
      <c r="Q9" s="99"/>
      <c r="R9" s="99"/>
      <c r="S9" s="100"/>
    </row>
    <row r="10" spans="2:19" x14ac:dyDescent="0.3">
      <c r="B10" s="156"/>
      <c r="C10" s="157"/>
      <c r="D10" s="138" t="s">
        <v>63</v>
      </c>
      <c r="E10" s="34" t="s">
        <v>72</v>
      </c>
      <c r="F10" s="70">
        <v>4</v>
      </c>
      <c r="G10" s="14">
        <v>2</v>
      </c>
      <c r="H10" s="33" t="s">
        <v>55</v>
      </c>
      <c r="I10" s="34" t="s">
        <v>62</v>
      </c>
      <c r="K10" s="98"/>
      <c r="L10" s="99"/>
      <c r="M10" s="99"/>
      <c r="N10" s="99"/>
      <c r="O10" s="99"/>
      <c r="P10" s="99"/>
      <c r="Q10" s="99"/>
      <c r="R10" s="99"/>
      <c r="S10" s="100"/>
    </row>
    <row r="11" spans="2:19" x14ac:dyDescent="0.3">
      <c r="B11" s="156"/>
      <c r="C11" s="157"/>
      <c r="D11" s="139"/>
      <c r="E11" s="34" t="s">
        <v>71</v>
      </c>
      <c r="F11" s="68">
        <v>4</v>
      </c>
      <c r="G11" s="14">
        <v>2</v>
      </c>
      <c r="H11" s="33" t="s">
        <v>55</v>
      </c>
      <c r="I11" s="34" t="s">
        <v>61</v>
      </c>
      <c r="K11" s="98"/>
      <c r="L11" s="99"/>
      <c r="M11" s="99"/>
      <c r="N11" s="99"/>
      <c r="O11" s="99"/>
      <c r="P11" s="99"/>
      <c r="Q11" s="99"/>
      <c r="R11" s="99"/>
      <c r="S11" s="100"/>
    </row>
    <row r="12" spans="2:19" ht="17.25" customHeight="1" thickBot="1" x14ac:dyDescent="0.35">
      <c r="B12" s="158"/>
      <c r="C12" s="159"/>
      <c r="D12" s="35" t="s">
        <v>33</v>
      </c>
      <c r="E12" s="36" t="s">
        <v>16</v>
      </c>
      <c r="F12" s="108">
        <v>12</v>
      </c>
      <c r="G12" s="108"/>
      <c r="H12" s="35" t="s">
        <v>0</v>
      </c>
      <c r="I12" s="36"/>
      <c r="K12" s="98"/>
      <c r="L12" s="99"/>
      <c r="M12" s="99"/>
      <c r="N12" s="99"/>
      <c r="O12" s="99"/>
      <c r="P12" s="99"/>
      <c r="Q12" s="99"/>
      <c r="R12" s="99"/>
      <c r="S12" s="100"/>
    </row>
    <row r="13" spans="2:19" ht="17.25" customHeight="1" x14ac:dyDescent="0.3">
      <c r="B13" s="140" t="s">
        <v>39</v>
      </c>
      <c r="C13" s="141"/>
      <c r="D13" s="29" t="s">
        <v>59</v>
      </c>
      <c r="E13" s="30" t="s">
        <v>60</v>
      </c>
      <c r="F13" s="71">
        <v>3</v>
      </c>
      <c r="G13" s="73">
        <v>6</v>
      </c>
      <c r="H13" s="29" t="s">
        <v>82</v>
      </c>
      <c r="I13" s="30" t="s">
        <v>84</v>
      </c>
      <c r="K13" s="98"/>
      <c r="L13" s="99"/>
      <c r="M13" s="99"/>
      <c r="N13" s="99"/>
      <c r="O13" s="99"/>
      <c r="P13" s="99"/>
      <c r="Q13" s="99"/>
      <c r="R13" s="99"/>
      <c r="S13" s="100"/>
    </row>
    <row r="14" spans="2:19" x14ac:dyDescent="0.3">
      <c r="B14" s="142"/>
      <c r="C14" s="143"/>
      <c r="D14" s="37" t="s">
        <v>80</v>
      </c>
      <c r="E14" s="38" t="s">
        <v>14</v>
      </c>
      <c r="F14" s="109">
        <v>10</v>
      </c>
      <c r="G14" s="110"/>
      <c r="H14" s="37" t="s">
        <v>1</v>
      </c>
      <c r="I14" s="38" t="s">
        <v>84</v>
      </c>
      <c r="K14" s="98"/>
      <c r="L14" s="99"/>
      <c r="M14" s="99"/>
      <c r="N14" s="99"/>
      <c r="O14" s="99"/>
      <c r="P14" s="99"/>
      <c r="Q14" s="99"/>
      <c r="R14" s="99"/>
      <c r="S14" s="100"/>
    </row>
    <row r="15" spans="2:19" ht="16.5" customHeight="1" x14ac:dyDescent="0.3">
      <c r="B15" s="142"/>
      <c r="C15" s="143"/>
      <c r="D15" s="31" t="s">
        <v>81</v>
      </c>
      <c r="E15" s="39" t="s">
        <v>17</v>
      </c>
      <c r="F15" s="111">
        <v>0.8</v>
      </c>
      <c r="G15" s="112"/>
      <c r="H15" s="31" t="s">
        <v>0</v>
      </c>
      <c r="I15" s="32" t="s">
        <v>84</v>
      </c>
      <c r="K15" s="98"/>
      <c r="L15" s="99"/>
      <c r="M15" s="99"/>
      <c r="N15" s="99"/>
      <c r="O15" s="99"/>
      <c r="P15" s="99"/>
      <c r="Q15" s="99"/>
      <c r="R15" s="99"/>
      <c r="S15" s="100"/>
    </row>
    <row r="16" spans="2:19" x14ac:dyDescent="0.3">
      <c r="B16" s="142"/>
      <c r="C16" s="143"/>
      <c r="D16" s="31" t="s">
        <v>75</v>
      </c>
      <c r="E16" s="32" t="s">
        <v>44</v>
      </c>
      <c r="F16" s="113">
        <v>0.5</v>
      </c>
      <c r="G16" s="114"/>
      <c r="H16" s="31" t="s">
        <v>4</v>
      </c>
      <c r="I16" s="40" t="s">
        <v>77</v>
      </c>
      <c r="K16" s="98"/>
      <c r="L16" s="99"/>
      <c r="M16" s="99"/>
      <c r="N16" s="99"/>
      <c r="O16" s="99"/>
      <c r="P16" s="99"/>
      <c r="Q16" s="99"/>
      <c r="R16" s="99"/>
      <c r="S16" s="100"/>
    </row>
    <row r="17" spans="2:19" x14ac:dyDescent="0.3">
      <c r="B17" s="142"/>
      <c r="C17" s="143"/>
      <c r="D17" s="33" t="s">
        <v>76</v>
      </c>
      <c r="E17" s="34" t="s">
        <v>45</v>
      </c>
      <c r="F17" s="150">
        <v>0.5</v>
      </c>
      <c r="G17" s="151"/>
      <c r="H17" s="33" t="s">
        <v>4</v>
      </c>
      <c r="I17" s="41" t="s">
        <v>78</v>
      </c>
      <c r="K17" s="98"/>
      <c r="L17" s="99"/>
      <c r="M17" s="99"/>
      <c r="N17" s="99"/>
      <c r="O17" s="99"/>
      <c r="P17" s="99"/>
      <c r="Q17" s="99"/>
      <c r="R17" s="99"/>
      <c r="S17" s="100"/>
    </row>
    <row r="18" spans="2:19" ht="19.5" thickBot="1" x14ac:dyDescent="0.35">
      <c r="B18" s="144"/>
      <c r="C18" s="145"/>
      <c r="D18" s="35" t="s">
        <v>64</v>
      </c>
      <c r="E18" s="36" t="s">
        <v>85</v>
      </c>
      <c r="F18" s="72">
        <f>12/F13/2</f>
        <v>2</v>
      </c>
      <c r="G18" s="74">
        <f>12/G13/2</f>
        <v>1</v>
      </c>
      <c r="H18" s="35" t="s">
        <v>55</v>
      </c>
      <c r="I18" s="36" t="s">
        <v>86</v>
      </c>
      <c r="K18" s="98"/>
      <c r="L18" s="99"/>
      <c r="M18" s="99"/>
      <c r="N18" s="99"/>
      <c r="O18" s="99"/>
      <c r="P18" s="99"/>
      <c r="Q18" s="99"/>
      <c r="R18" s="99"/>
      <c r="S18" s="100"/>
    </row>
    <row r="19" spans="2:19" ht="19.5" customHeight="1" thickBot="1" x14ac:dyDescent="0.35">
      <c r="B19" s="136"/>
      <c r="C19" s="137"/>
      <c r="D19" s="35" t="s">
        <v>2</v>
      </c>
      <c r="E19" s="36" t="s">
        <v>19</v>
      </c>
      <c r="F19" s="115">
        <v>0.48</v>
      </c>
      <c r="G19" s="115"/>
      <c r="H19" s="35" t="s">
        <v>3</v>
      </c>
      <c r="I19" s="36"/>
      <c r="K19" s="98"/>
      <c r="L19" s="99"/>
      <c r="M19" s="99"/>
      <c r="N19" s="99"/>
      <c r="O19" s="99"/>
      <c r="P19" s="99"/>
      <c r="Q19" s="99"/>
      <c r="R19" s="99"/>
      <c r="S19" s="100"/>
    </row>
    <row r="20" spans="2:19" ht="19.5" customHeight="1" x14ac:dyDescent="0.3">
      <c r="B20" s="42"/>
      <c r="C20" s="43"/>
      <c r="D20" s="43"/>
      <c r="E20" s="43"/>
      <c r="F20" s="43"/>
      <c r="G20" s="43"/>
      <c r="H20" s="43"/>
      <c r="I20" s="44"/>
      <c r="K20" s="98"/>
      <c r="L20" s="99"/>
      <c r="M20" s="99"/>
      <c r="N20" s="99"/>
      <c r="O20" s="99"/>
      <c r="P20" s="99"/>
      <c r="Q20" s="99"/>
      <c r="R20" s="99"/>
      <c r="S20" s="100"/>
    </row>
    <row r="21" spans="2:19" ht="20.25" x14ac:dyDescent="0.3">
      <c r="B21" s="160" t="s">
        <v>12</v>
      </c>
      <c r="C21" s="161"/>
      <c r="D21" s="161"/>
      <c r="E21" s="161"/>
      <c r="F21" s="161"/>
      <c r="G21" s="161"/>
      <c r="H21" s="161"/>
      <c r="I21" s="45"/>
      <c r="K21" s="98"/>
      <c r="L21" s="99"/>
      <c r="M21" s="99"/>
      <c r="N21" s="99"/>
      <c r="O21" s="99"/>
      <c r="P21" s="99"/>
      <c r="Q21" s="99"/>
      <c r="R21" s="99"/>
      <c r="S21" s="100"/>
    </row>
    <row r="22" spans="2:19" ht="18" thickBot="1" x14ac:dyDescent="0.35">
      <c r="B22" s="46"/>
      <c r="C22" s="23"/>
      <c r="D22" s="23"/>
      <c r="E22" s="23"/>
      <c r="F22" s="23"/>
      <c r="G22" s="23"/>
      <c r="H22" s="23"/>
      <c r="I22" s="47" t="s">
        <v>34</v>
      </c>
      <c r="K22" s="98"/>
      <c r="L22" s="99"/>
      <c r="M22" s="99"/>
      <c r="N22" s="99"/>
      <c r="O22" s="99"/>
      <c r="P22" s="99"/>
      <c r="Q22" s="99"/>
      <c r="R22" s="99"/>
      <c r="S22" s="100"/>
    </row>
    <row r="23" spans="2:19" x14ac:dyDescent="0.3">
      <c r="B23" s="124" t="s">
        <v>46</v>
      </c>
      <c r="C23" s="48" t="s">
        <v>42</v>
      </c>
      <c r="D23" s="49" t="s">
        <v>24</v>
      </c>
      <c r="E23" s="50" t="s">
        <v>27</v>
      </c>
      <c r="F23" s="116">
        <f>(F6+F12-F15)*F14*0.001</f>
        <v>0.71199999999999997</v>
      </c>
      <c r="G23" s="117"/>
      <c r="H23" s="29" t="s">
        <v>54</v>
      </c>
      <c r="I23" s="51">
        <f>F23/F31</f>
        <v>1.2775975424191092E-2</v>
      </c>
      <c r="K23" s="98"/>
      <c r="L23" s="99"/>
      <c r="M23" s="99"/>
      <c r="N23" s="99"/>
      <c r="O23" s="99"/>
      <c r="P23" s="99"/>
      <c r="Q23" s="99"/>
      <c r="R23" s="99"/>
      <c r="S23" s="100"/>
    </row>
    <row r="24" spans="2:19" x14ac:dyDescent="0.3">
      <c r="B24" s="125"/>
      <c r="C24" s="52" t="s">
        <v>43</v>
      </c>
      <c r="D24" s="53" t="s">
        <v>25</v>
      </c>
      <c r="E24" s="54" t="s">
        <v>26</v>
      </c>
      <c r="F24" s="126">
        <f>(F6+F12-F15)*F19*F7*0.001</f>
        <v>3.4176000000000006</v>
      </c>
      <c r="G24" s="127"/>
      <c r="H24" s="31" t="s">
        <v>54</v>
      </c>
      <c r="I24" s="55">
        <f>F24/F31</f>
        <v>6.132468203611726E-2</v>
      </c>
      <c r="K24" s="98"/>
      <c r="L24" s="99"/>
      <c r="M24" s="99"/>
      <c r="N24" s="99"/>
      <c r="O24" s="99"/>
      <c r="P24" s="99"/>
      <c r="Q24" s="99"/>
      <c r="R24" s="99"/>
      <c r="S24" s="100"/>
    </row>
    <row r="25" spans="2:19" x14ac:dyDescent="0.3">
      <c r="B25" s="56" t="s">
        <v>47</v>
      </c>
      <c r="C25" s="52" t="s">
        <v>43</v>
      </c>
      <c r="D25" s="53" t="s">
        <v>28</v>
      </c>
      <c r="E25" s="54" t="s">
        <v>29</v>
      </c>
      <c r="F25" s="126">
        <f>(F12*F16+(F12-F15)*F17)</f>
        <v>11.6</v>
      </c>
      <c r="G25" s="127"/>
      <c r="H25" s="31" t="s">
        <v>54</v>
      </c>
      <c r="I25" s="55">
        <f>F25/F31</f>
        <v>0.20814791421434925</v>
      </c>
      <c r="K25" s="98"/>
      <c r="L25" s="99"/>
      <c r="M25" s="99"/>
      <c r="N25" s="99"/>
      <c r="O25" s="99"/>
      <c r="P25" s="99"/>
      <c r="Q25" s="99"/>
      <c r="R25" s="99"/>
      <c r="S25" s="100"/>
    </row>
    <row r="26" spans="2:19" ht="18" thickBot="1" x14ac:dyDescent="0.35">
      <c r="B26" s="136" t="s">
        <v>41</v>
      </c>
      <c r="C26" s="164"/>
      <c r="D26" s="57" t="s">
        <v>5</v>
      </c>
      <c r="E26" s="58" t="s">
        <v>41</v>
      </c>
      <c r="F26" s="128">
        <f>0.001*0.5*F18*F8*F12*F7/(F10+F18)+0.001*0.5*G18*F8*F12*F7/(G10+G18)+0.001*0.5*F18*F9*F12*F7/(F11+F18)+0.001*0.5*G18*F9*F12*F7/(G11+G18)</f>
        <v>40.000000000000007</v>
      </c>
      <c r="G26" s="129"/>
      <c r="H26" s="35" t="s">
        <v>54</v>
      </c>
      <c r="I26" s="59">
        <f>F26/F31</f>
        <v>0.71775142832534244</v>
      </c>
      <c r="K26" s="98"/>
      <c r="L26" s="99"/>
      <c r="M26" s="99"/>
      <c r="N26" s="99"/>
      <c r="O26" s="99"/>
      <c r="P26" s="99"/>
      <c r="Q26" s="99"/>
      <c r="R26" s="99"/>
      <c r="S26" s="100"/>
    </row>
    <row r="27" spans="2:19" x14ac:dyDescent="0.3">
      <c r="B27" s="46"/>
      <c r="C27" s="23"/>
      <c r="D27" s="23"/>
      <c r="E27" s="23"/>
      <c r="F27" s="23"/>
      <c r="G27" s="23"/>
      <c r="H27" s="23"/>
      <c r="I27" s="45"/>
      <c r="K27" s="98"/>
      <c r="L27" s="99"/>
      <c r="M27" s="99"/>
      <c r="N27" s="99"/>
      <c r="O27" s="99"/>
      <c r="P27" s="99"/>
      <c r="Q27" s="99"/>
      <c r="R27" s="99"/>
      <c r="S27" s="100"/>
    </row>
    <row r="28" spans="2:19" x14ac:dyDescent="0.3">
      <c r="B28" s="46"/>
      <c r="C28" s="23"/>
      <c r="D28" s="23"/>
      <c r="E28" s="23"/>
      <c r="F28" s="23"/>
      <c r="G28" s="23"/>
      <c r="H28" s="23"/>
      <c r="I28" s="45"/>
      <c r="K28" s="98"/>
      <c r="L28" s="99"/>
      <c r="M28" s="99"/>
      <c r="N28" s="99"/>
      <c r="O28" s="99"/>
      <c r="P28" s="99"/>
      <c r="Q28" s="99"/>
      <c r="R28" s="99"/>
      <c r="S28" s="100"/>
    </row>
    <row r="29" spans="2:19" ht="16.5" customHeight="1" thickBot="1" x14ac:dyDescent="0.35">
      <c r="B29" s="130" t="s">
        <v>67</v>
      </c>
      <c r="C29" s="131"/>
      <c r="D29" s="131"/>
      <c r="E29" s="23"/>
      <c r="F29" s="23"/>
      <c r="G29" s="23"/>
      <c r="H29" s="23"/>
      <c r="I29" s="45"/>
      <c r="K29" s="98"/>
      <c r="L29" s="99"/>
      <c r="M29" s="99"/>
      <c r="N29" s="99"/>
      <c r="O29" s="99"/>
      <c r="P29" s="99"/>
      <c r="Q29" s="99"/>
      <c r="R29" s="99"/>
      <c r="S29" s="100"/>
    </row>
    <row r="30" spans="2:19" ht="18" thickBot="1" x14ac:dyDescent="0.35">
      <c r="B30" s="60"/>
      <c r="C30" s="61"/>
      <c r="D30" s="23"/>
      <c r="E30" s="23"/>
      <c r="F30" s="122" t="s">
        <v>53</v>
      </c>
      <c r="G30" s="123"/>
      <c r="H30" s="23"/>
      <c r="I30" s="45"/>
      <c r="K30" s="98"/>
      <c r="L30" s="99"/>
      <c r="M30" s="99"/>
      <c r="N30" s="99"/>
      <c r="O30" s="99"/>
      <c r="P30" s="99"/>
      <c r="Q30" s="99"/>
      <c r="R30" s="99"/>
      <c r="S30" s="100"/>
    </row>
    <row r="31" spans="2:19" ht="18" thickBot="1" x14ac:dyDescent="0.35">
      <c r="B31" s="46"/>
      <c r="C31" s="23"/>
      <c r="D31" s="62" t="s">
        <v>6</v>
      </c>
      <c r="E31" s="62" t="s">
        <v>30</v>
      </c>
      <c r="F31" s="152">
        <f>SUM(F23:F30)</f>
        <v>55.729600000000005</v>
      </c>
      <c r="G31" s="153"/>
      <c r="H31" s="28" t="s">
        <v>54</v>
      </c>
      <c r="I31" s="45"/>
      <c r="K31" s="98"/>
      <c r="L31" s="99"/>
      <c r="M31" s="99"/>
      <c r="N31" s="99"/>
      <c r="O31" s="99"/>
      <c r="P31" s="99"/>
      <c r="Q31" s="99"/>
      <c r="R31" s="99"/>
      <c r="S31" s="100"/>
    </row>
    <row r="32" spans="2:19" x14ac:dyDescent="0.3">
      <c r="B32" s="46"/>
      <c r="C32" s="23"/>
      <c r="D32" s="42" t="s">
        <v>7</v>
      </c>
      <c r="E32" s="42" t="s">
        <v>36</v>
      </c>
      <c r="F32" s="118">
        <v>39</v>
      </c>
      <c r="G32" s="119"/>
      <c r="H32" s="44" t="s">
        <v>8</v>
      </c>
      <c r="I32" s="45"/>
      <c r="K32" s="98"/>
      <c r="L32" s="99"/>
      <c r="M32" s="99"/>
      <c r="N32" s="99"/>
      <c r="O32" s="99"/>
      <c r="P32" s="99"/>
      <c r="Q32" s="99"/>
      <c r="R32" s="99"/>
      <c r="S32" s="100"/>
    </row>
    <row r="33" spans="2:19" x14ac:dyDescent="0.3">
      <c r="B33" s="46"/>
      <c r="C33" s="23"/>
      <c r="D33" s="42" t="s">
        <v>9</v>
      </c>
      <c r="E33" s="42" t="s">
        <v>31</v>
      </c>
      <c r="F33" s="118">
        <v>90</v>
      </c>
      <c r="G33" s="119"/>
      <c r="H33" s="44" t="s">
        <v>10</v>
      </c>
      <c r="I33" s="45"/>
      <c r="K33" s="98"/>
      <c r="L33" s="99"/>
      <c r="M33" s="99"/>
      <c r="N33" s="99"/>
      <c r="O33" s="99"/>
      <c r="P33" s="99"/>
      <c r="Q33" s="99"/>
      <c r="R33" s="99"/>
      <c r="S33" s="100"/>
    </row>
    <row r="34" spans="2:19" ht="19.5" thickBot="1" x14ac:dyDescent="0.35">
      <c r="B34" s="46"/>
      <c r="C34" s="23"/>
      <c r="D34" s="63" t="s">
        <v>49</v>
      </c>
      <c r="E34" s="63" t="s">
        <v>32</v>
      </c>
      <c r="F34" s="120">
        <f>F33+(F31*F32)/1000</f>
        <v>92.173454399999997</v>
      </c>
      <c r="G34" s="121"/>
      <c r="H34" s="64" t="s">
        <v>10</v>
      </c>
      <c r="I34" s="45"/>
      <c r="K34" s="98"/>
      <c r="L34" s="99"/>
      <c r="M34" s="99"/>
      <c r="N34" s="99"/>
      <c r="O34" s="99"/>
      <c r="P34" s="99"/>
      <c r="Q34" s="99"/>
      <c r="R34" s="99"/>
      <c r="S34" s="100"/>
    </row>
    <row r="35" spans="2:19" ht="15.75" customHeight="1" x14ac:dyDescent="0.3">
      <c r="B35" s="162"/>
      <c r="C35" s="163"/>
      <c r="D35" s="163"/>
      <c r="E35" s="43"/>
      <c r="F35" s="76"/>
      <c r="G35" s="76"/>
      <c r="H35" s="43"/>
      <c r="I35" s="45"/>
      <c r="K35" s="98"/>
      <c r="L35" s="99"/>
      <c r="M35" s="99"/>
      <c r="N35" s="99"/>
      <c r="O35" s="99"/>
      <c r="P35" s="99"/>
      <c r="Q35" s="99"/>
      <c r="R35" s="99"/>
      <c r="S35" s="100"/>
    </row>
    <row r="36" spans="2:19" ht="18" thickBot="1" x14ac:dyDescent="0.35">
      <c r="B36" s="130" t="s">
        <v>66</v>
      </c>
      <c r="C36" s="131"/>
      <c r="D36" s="131"/>
      <c r="E36" s="23"/>
      <c r="F36" s="23"/>
      <c r="G36" s="23"/>
      <c r="H36" s="23"/>
      <c r="I36" s="45"/>
      <c r="K36" s="98"/>
      <c r="L36" s="99"/>
      <c r="M36" s="99"/>
      <c r="N36" s="99"/>
      <c r="O36" s="99"/>
      <c r="P36" s="99"/>
      <c r="Q36" s="99"/>
      <c r="R36" s="99"/>
      <c r="S36" s="100"/>
    </row>
    <row r="37" spans="2:19" ht="18" thickBot="1" x14ac:dyDescent="0.35">
      <c r="B37" s="46"/>
      <c r="C37" s="23"/>
      <c r="D37" s="23"/>
      <c r="E37" s="23"/>
      <c r="F37" s="122" t="s">
        <v>53</v>
      </c>
      <c r="G37" s="123"/>
      <c r="H37" s="23"/>
      <c r="I37" s="45"/>
      <c r="K37" s="98"/>
      <c r="L37" s="99"/>
      <c r="M37" s="99"/>
      <c r="N37" s="99"/>
      <c r="O37" s="99"/>
      <c r="P37" s="99"/>
      <c r="Q37" s="99"/>
      <c r="R37" s="99"/>
      <c r="S37" s="100"/>
    </row>
    <row r="38" spans="2:19" ht="18" thickBot="1" x14ac:dyDescent="0.35">
      <c r="B38" s="46"/>
      <c r="C38" s="23"/>
      <c r="D38" s="62" t="s">
        <v>6</v>
      </c>
      <c r="E38" s="62" t="s">
        <v>30</v>
      </c>
      <c r="F38" s="152">
        <f>F31</f>
        <v>55.729600000000005</v>
      </c>
      <c r="G38" s="153"/>
      <c r="H38" s="28" t="s">
        <v>54</v>
      </c>
      <c r="I38" s="45"/>
      <c r="K38" s="98"/>
      <c r="L38" s="99"/>
      <c r="M38" s="99"/>
      <c r="N38" s="99"/>
      <c r="O38" s="99"/>
      <c r="P38" s="99"/>
      <c r="Q38" s="99"/>
      <c r="R38" s="99"/>
      <c r="S38" s="100"/>
    </row>
    <row r="39" spans="2:19" ht="18.75" x14ac:dyDescent="0.3">
      <c r="B39" s="46"/>
      <c r="C39" s="23"/>
      <c r="D39" s="42" t="s">
        <v>48</v>
      </c>
      <c r="E39" s="42" t="s">
        <v>69</v>
      </c>
      <c r="F39" s="118">
        <v>6</v>
      </c>
      <c r="G39" s="119"/>
      <c r="H39" s="44" t="s">
        <v>8</v>
      </c>
      <c r="I39" s="45"/>
      <c r="K39" s="98"/>
      <c r="L39" s="99"/>
      <c r="M39" s="99"/>
      <c r="N39" s="99"/>
      <c r="O39" s="99"/>
      <c r="P39" s="99"/>
      <c r="Q39" s="99"/>
      <c r="R39" s="99"/>
      <c r="S39" s="100"/>
    </row>
    <row r="40" spans="2:19" x14ac:dyDescent="0.3">
      <c r="B40" s="46"/>
      <c r="C40" s="23"/>
      <c r="D40" s="42" t="s">
        <v>9</v>
      </c>
      <c r="E40" s="42" t="s">
        <v>35</v>
      </c>
      <c r="F40" s="118">
        <v>90</v>
      </c>
      <c r="G40" s="119"/>
      <c r="H40" s="44" t="s">
        <v>10</v>
      </c>
      <c r="I40" s="45"/>
      <c r="K40" s="98"/>
      <c r="L40" s="99"/>
      <c r="M40" s="99"/>
      <c r="N40" s="99"/>
      <c r="O40" s="99"/>
      <c r="P40" s="99"/>
      <c r="Q40" s="99"/>
      <c r="R40" s="99"/>
      <c r="S40" s="100"/>
    </row>
    <row r="41" spans="2:19" ht="19.5" thickBot="1" x14ac:dyDescent="0.35">
      <c r="B41" s="46"/>
      <c r="C41" s="23"/>
      <c r="D41" s="63" t="s">
        <v>49</v>
      </c>
      <c r="E41" s="63" t="s">
        <v>32</v>
      </c>
      <c r="F41" s="120">
        <f>F40+(F38*F39)/1000</f>
        <v>90.334377599999996</v>
      </c>
      <c r="G41" s="121"/>
      <c r="H41" s="64" t="s">
        <v>10</v>
      </c>
      <c r="I41" s="45"/>
      <c r="K41" s="98"/>
      <c r="L41" s="99"/>
      <c r="M41" s="99"/>
      <c r="N41" s="99"/>
      <c r="O41" s="99"/>
      <c r="P41" s="99"/>
      <c r="Q41" s="99"/>
      <c r="R41" s="99"/>
      <c r="S41" s="100"/>
    </row>
    <row r="42" spans="2:19" ht="18" thickBot="1" x14ac:dyDescent="0.35">
      <c r="B42" s="65"/>
      <c r="C42" s="66"/>
      <c r="D42" s="66"/>
      <c r="E42" s="66"/>
      <c r="F42" s="66"/>
      <c r="G42" s="66"/>
      <c r="H42" s="66"/>
      <c r="I42" s="67"/>
      <c r="K42" s="101"/>
      <c r="L42" s="102"/>
      <c r="M42" s="102"/>
      <c r="N42" s="102"/>
      <c r="O42" s="102"/>
      <c r="P42" s="102"/>
      <c r="Q42" s="102"/>
      <c r="R42" s="102"/>
      <c r="S42" s="103"/>
    </row>
  </sheetData>
  <sheetProtection password="F18D" sheet="1" selectLockedCells="1"/>
  <mergeCells count="39">
    <mergeCell ref="F9:G9"/>
    <mergeCell ref="F17:G17"/>
    <mergeCell ref="F38:G38"/>
    <mergeCell ref="F31:G31"/>
    <mergeCell ref="B6:C12"/>
    <mergeCell ref="B21:H21"/>
    <mergeCell ref="F32:G32"/>
    <mergeCell ref="B35:D35"/>
    <mergeCell ref="B36:D36"/>
    <mergeCell ref="B26:C26"/>
    <mergeCell ref="B2:E3"/>
    <mergeCell ref="B19:C19"/>
    <mergeCell ref="D8:D9"/>
    <mergeCell ref="D10:D11"/>
    <mergeCell ref="B13:C18"/>
    <mergeCell ref="B5:C5"/>
    <mergeCell ref="F39:G39"/>
    <mergeCell ref="F40:G40"/>
    <mergeCell ref="B23:B24"/>
    <mergeCell ref="F24:G24"/>
    <mergeCell ref="F25:G25"/>
    <mergeCell ref="F26:G26"/>
    <mergeCell ref="B29:D29"/>
    <mergeCell ref="K2:S42"/>
    <mergeCell ref="F6:G6"/>
    <mergeCell ref="F5:G5"/>
    <mergeCell ref="F7:G7"/>
    <mergeCell ref="F8:G8"/>
    <mergeCell ref="F12:G12"/>
    <mergeCell ref="F14:G14"/>
    <mergeCell ref="F15:G15"/>
    <mergeCell ref="F16:G16"/>
    <mergeCell ref="F19:G19"/>
    <mergeCell ref="F23:G23"/>
    <mergeCell ref="F33:G33"/>
    <mergeCell ref="F34:G34"/>
    <mergeCell ref="F30:G30"/>
    <mergeCell ref="F37:G37"/>
    <mergeCell ref="F41:G41"/>
  </mergeCells>
  <phoneticPr fontId="1" type="noConversion"/>
  <conditionalFormatting sqref="F35:G35 F34">
    <cfRule type="colorScale" priority="3">
      <colorScale>
        <cfvo type="num" val="80"/>
        <cfvo type="num" val="100"/>
        <cfvo type="num" val="120"/>
        <color rgb="FF00B0F0"/>
        <color rgb="FFFFC000"/>
        <color rgb="FFFF0000"/>
      </colorScale>
    </cfRule>
  </conditionalFormatting>
  <conditionalFormatting sqref="F41">
    <cfRule type="colorScale" priority="2">
      <colorScale>
        <cfvo type="num" val="80"/>
        <cfvo type="num" val="100"/>
        <cfvo type="num" val="120"/>
        <color rgb="FF00B0F0"/>
        <color rgb="FFFFC000"/>
        <color rgb="FFFF0000"/>
      </colorScale>
    </cfRule>
  </conditionalFormatting>
  <pageMargins left="0.7" right="0.7" top="0.75" bottom="0.75" header="0.3" footer="0.3"/>
  <pageSetup paperSize="9" orientation="portrait" r:id="rId1"/>
  <drawing r:id="rId2"/>
  <legacyDrawing r:id="rId3"/>
  <oleObjects>
    <mc:AlternateContent xmlns:mc="http://schemas.openxmlformats.org/markup-compatibility/2006">
      <mc:Choice Requires="x14">
        <oleObject progId="Visio.Drawing.11" shapeId="1026" r:id="rId4">
          <objectPr defaultSize="0" autoPict="0" r:id="rId5">
            <anchor moveWithCells="1" sizeWithCells="1">
              <from>
                <xdr:col>10</xdr:col>
                <xdr:colOff>333375</xdr:colOff>
                <xdr:row>2</xdr:row>
                <xdr:rowOff>190500</xdr:rowOff>
              </from>
              <to>
                <xdr:col>16</xdr:col>
                <xdr:colOff>561975</xdr:colOff>
                <xdr:row>18</xdr:row>
                <xdr:rowOff>133350</xdr:rowOff>
              </to>
            </anchor>
          </objectPr>
        </oleObject>
      </mc:Choice>
      <mc:Fallback>
        <oleObject progId="Visio.Drawing.11" shapeId="1026"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워크시트</vt:lpstr>
      </vt:variant>
      <vt:variant>
        <vt:i4>2</vt:i4>
      </vt:variant>
    </vt:vector>
  </HeadingPairs>
  <TitlesOfParts>
    <vt:vector size="2" baseType="lpstr">
      <vt:lpstr>Important Note</vt:lpstr>
      <vt:lpstr>NCV51511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desktop</dc:creator>
  <cp:lastModifiedBy>Steve Yoo</cp:lastModifiedBy>
  <dcterms:created xsi:type="dcterms:W3CDTF">2013-05-21T06:20:11Z</dcterms:created>
  <dcterms:modified xsi:type="dcterms:W3CDTF">2021-05-07T02:26:38Z</dcterms:modified>
</cp:coreProperties>
</file>